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/>
  </bookViews>
  <sheets>
    <sheet name="Лист1" sheetId="3" r:id="rId1"/>
    <sheet name="Лист2" sheetId="4" r:id="rId2"/>
    <sheet name="Листы3-5" sheetId="9" r:id="rId3"/>
    <sheet name="Листы6-11" sheetId="6" r:id="rId4"/>
    <sheet name="Листы15-18" sheetId="8" r:id="rId5"/>
  </sheets>
  <definedNames>
    <definedName name="_xlnm.Print_Titles" localSheetId="4">'Листы15-18'!$10:$14</definedName>
    <definedName name="_xlnm.Print_Titles" localSheetId="2">'Листы3-5'!$8:$10</definedName>
    <definedName name="_xlnm.Print_Titles" localSheetId="3">'Листы6-11'!$7:$9</definedName>
    <definedName name="_xlnm.Print_Area" localSheetId="3">'Листы6-11'!$A$1:$DS$165</definedName>
  </definedNames>
  <calcPr calcId="124519"/>
</workbook>
</file>

<file path=xl/calcChain.xml><?xml version="1.0" encoding="utf-8"?>
<calcChain xmlns="http://schemas.openxmlformats.org/spreadsheetml/2006/main">
  <c r="DI71" i="8"/>
  <c r="DI70"/>
  <c r="DI69"/>
  <c r="DI68"/>
  <c r="CX71"/>
  <c r="CX70"/>
  <c r="CX69"/>
  <c r="CX68"/>
  <c r="CM69"/>
  <c r="CM70"/>
  <c r="CM71"/>
  <c r="CM68"/>
  <c r="DI61"/>
  <c r="CM61"/>
  <c r="CX152" i="6"/>
  <c r="CB153"/>
  <c r="CX153" s="1"/>
  <c r="CX94"/>
  <c r="CX93"/>
  <c r="CB90"/>
  <c r="CX90" s="1"/>
  <c r="CB97"/>
  <c r="CX97" s="1"/>
  <c r="CB96"/>
  <c r="CX96" s="1"/>
  <c r="CB94"/>
  <c r="CB93"/>
  <c r="CB91"/>
  <c r="CX91" s="1"/>
  <c r="CX33" l="1"/>
  <c r="CX82"/>
  <c r="CX44"/>
  <c r="CB33"/>
  <c r="CB32"/>
  <c r="CX32" s="1"/>
  <c r="CB83"/>
  <c r="CX83" s="1"/>
  <c r="CB82"/>
  <c r="CB44"/>
  <c r="CB43"/>
  <c r="CX43" s="1"/>
  <c r="BF15" i="9" l="1"/>
  <c r="CB15" s="1"/>
  <c r="CX15" s="1"/>
  <c r="CB17"/>
  <c r="CX17" s="1"/>
  <c r="CB14"/>
  <c r="CX14" s="1"/>
  <c r="CB13"/>
  <c r="CX13" s="1"/>
  <c r="CX77" l="1"/>
  <c r="CB77"/>
  <c r="BF77"/>
  <c r="CB119" i="6" l="1"/>
  <c r="CB118"/>
  <c r="CX118" s="1"/>
  <c r="CB117"/>
  <c r="CX117" s="1"/>
  <c r="CB81"/>
  <c r="CB19"/>
  <c r="BF20"/>
  <c r="BF19"/>
  <c r="CB136"/>
  <c r="CX136" s="1"/>
  <c r="CB137"/>
  <c r="CX137" s="1"/>
  <c r="CB135"/>
  <c r="CX135" s="1"/>
  <c r="CB128"/>
  <c r="CX128" s="1"/>
  <c r="CB110"/>
  <c r="CX110"/>
  <c r="CB58" i="9"/>
  <c r="CX154" i="6"/>
  <c r="CX155" s="1"/>
  <c r="CB154"/>
  <c r="CB155" s="1"/>
  <c r="BF154"/>
  <c r="BF155" s="1"/>
  <c r="BF20" i="9"/>
  <c r="CX19" i="6"/>
  <c r="CB20"/>
  <c r="CX20"/>
  <c r="CB16"/>
  <c r="CX16"/>
  <c r="CX15" s="1"/>
  <c r="CB17"/>
  <c r="CX17"/>
  <c r="BF17"/>
  <c r="BF16"/>
  <c r="CX101"/>
  <c r="CX98"/>
  <c r="CX95"/>
  <c r="CX92"/>
  <c r="CX89"/>
  <c r="CX81"/>
  <c r="CX78"/>
  <c r="CX73"/>
  <c r="CX70"/>
  <c r="CX68" s="1"/>
  <c r="CX65"/>
  <c r="CX62"/>
  <c r="CX56" s="1"/>
  <c r="CX53"/>
  <c r="CX50"/>
  <c r="CX45" s="1"/>
  <c r="CX42"/>
  <c r="CX39"/>
  <c r="CX31"/>
  <c r="CX28"/>
  <c r="CB101"/>
  <c r="CB98"/>
  <c r="CB95"/>
  <c r="CB92"/>
  <c r="CB89"/>
  <c r="CB78"/>
  <c r="CB73"/>
  <c r="CB70"/>
  <c r="CB68" s="1"/>
  <c r="CB65"/>
  <c r="CB62"/>
  <c r="CB56" s="1"/>
  <c r="CB53"/>
  <c r="CB50"/>
  <c r="CB45" s="1"/>
  <c r="CB42"/>
  <c r="CB39"/>
  <c r="CB31"/>
  <c r="CB28"/>
  <c r="BF130"/>
  <c r="BF125" s="1"/>
  <c r="BF112"/>
  <c r="BF107" s="1"/>
  <c r="BF101"/>
  <c r="BF98"/>
  <c r="BF95"/>
  <c r="BF92"/>
  <c r="BF89"/>
  <c r="BF78"/>
  <c r="BF73"/>
  <c r="BF70"/>
  <c r="BF65"/>
  <c r="BF62"/>
  <c r="BF56" s="1"/>
  <c r="BF53"/>
  <c r="BF45" s="1"/>
  <c r="BF50"/>
  <c r="BF42"/>
  <c r="BF34" s="1"/>
  <c r="BF39"/>
  <c r="BF31"/>
  <c r="BF22" s="1"/>
  <c r="BF28"/>
  <c r="BF15"/>
  <c r="BF81"/>
  <c r="CB76" l="1"/>
  <c r="BF76"/>
  <c r="BF68"/>
  <c r="CB22"/>
  <c r="CX22"/>
  <c r="CB15"/>
  <c r="CX18"/>
  <c r="CB34"/>
  <c r="CX34"/>
  <c r="CB18"/>
  <c r="CX76"/>
  <c r="CB84"/>
  <c r="CX84"/>
  <c r="BF84"/>
  <c r="CB130"/>
  <c r="CB125" s="1"/>
  <c r="CB112"/>
  <c r="CB107" s="1"/>
  <c r="CX119"/>
  <c r="CX112"/>
  <c r="CX107" s="1"/>
  <c r="BF18"/>
  <c r="BF13" s="1"/>
  <c r="CX20" i="9"/>
  <c r="CB20"/>
  <c r="CX130" i="6"/>
  <c r="CX125" s="1"/>
  <c r="CX13" l="1"/>
  <c r="CX10" s="1"/>
  <c r="CB13"/>
  <c r="CB10" s="1"/>
  <c r="BF10"/>
  <c r="CX58" i="9"/>
  <c r="BF58"/>
</calcChain>
</file>

<file path=xl/sharedStrings.xml><?xml version="1.0" encoding="utf-8"?>
<sst xmlns="http://schemas.openxmlformats.org/spreadsheetml/2006/main" count="655" uniqueCount="352">
  <si>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</si>
  <si>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</si>
  <si>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</si>
  <si>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</si>
  <si>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</si>
  <si>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</si>
  <si>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</si>
  <si>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</si>
  <si>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</si>
  <si>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</si>
  <si>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</si>
  <si>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</si>
  <si>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</si>
  <si>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</si>
  <si>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</si>
  <si>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</si>
  <si>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</si>
  <si>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</si>
  <si>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</si>
  <si>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</si>
  <si>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</si>
  <si>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</si>
  <si>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</si>
  <si>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</si>
  <si>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</si>
  <si>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</si>
  <si>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</si>
  <si>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</si>
  <si>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</si>
  <si>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</si>
  <si>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</si>
  <si>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</si>
  <si>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</si>
  <si>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</si>
  <si>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</si>
  <si>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</si>
  <si>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</si>
  <si>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</si>
  <si>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</si>
  <si>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</si>
  <si>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</si>
  <si>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</si>
  <si>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</si>
  <si>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</si>
  <si>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</si>
  <si>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</si>
  <si>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</si>
  <si>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</si>
  <si>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</si>
  <si>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</si>
  <si>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</si>
  <si>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</si>
  <si>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</si>
  <si>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</si>
  <si>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</si>
  <si>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</si>
  <si>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</si>
  <si>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</si>
  <si>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</si>
  <si>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</si>
  <si>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</si>
  <si>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</si>
  <si>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</si>
  <si>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</si>
  <si>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</si>
  <si>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</si>
  <si>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</si>
  <si>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</si>
  <si>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</si>
  <si>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</si>
  <si>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</si>
  <si>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</si>
  <si>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</si>
  <si>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</si>
  <si>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</si>
  <si>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</si>
  <si>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</si>
  <si>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</si>
  <si>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</si>
  <si>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</si>
  <si>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</si>
  <si>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</si>
  <si>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</si>
  <si>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</si>
  <si>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</si>
  <si>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</si>
  <si>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</si>
  <si>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</si>
  <si>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</si>
  <si>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</si>
  <si>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</si>
  <si>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</si>
  <si>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</si>
  <si>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</si>
  <si>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</si>
  <si>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</si>
  <si>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</si>
  <si>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</si>
  <si>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</si>
  <si>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</si>
  <si>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</si>
  <si>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</si>
  <si>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</si>
  <si>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</si>
  <si>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</si>
  <si>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</si>
  <si>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</si>
  <si>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</si>
  <si>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</si>
  <si>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</si>
  <si>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</si>
  <si>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</si>
  <si>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</si>
  <si>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</si>
  <si>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</si>
  <si>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</si>
  <si>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</si>
  <si>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</si>
  <si>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</si>
  <si>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</si>
  <si>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</si>
  <si>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</si>
  <si>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</si>
  <si>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</si>
  <si>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</si>
  <si>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</si>
  <si>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</si>
  <si>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</si>
  <si>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</si>
  <si>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</si>
  <si>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</si>
  <si>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</si>
  <si>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</si>
  <si>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</si>
  <si>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</si>
  <si>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</si>
  <si>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</si>
  <si>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</si>
  <si>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</si>
  <si>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</si>
  <si>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</si>
  <si>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</si>
  <si>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</si>
  <si>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</si>
  <si>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</si>
  <si>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</si>
  <si>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</si>
  <si>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Приложение № 3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</si>
  <si>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</si>
  <si>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</si>
  <si>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</si>
  <si>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</si>
  <si>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</si>
  <si>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</si>
  <si>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</si>
  <si>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</si>
  <si>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</si>
  <si>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</si>
  <si>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</si>
  <si>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</si>
  <si>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</si>
  <si>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</si>
  <si>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</si>
  <si>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</si>
  <si>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</si>
  <si>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</si>
  <si>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</si>
  <si>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</si>
  <si>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</si>
  <si>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</si>
  <si>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</si>
  <si>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</si>
  <si>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</si>
  <si>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</si>
  <si>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</si>
  <si>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</si>
  <si>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</si>
  <si>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</si>
  <si>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</si>
  <si>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</si>
  <si>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</si>
  <si>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</si>
  <si>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</si>
  <si>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</si>
  <si>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</si>
  <si>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</si>
  <si>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</si>
  <si>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</si>
  <si>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</si>
  <si>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</si>
  <si>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</si>
  <si>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</si>
  <si>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</si>
  <si>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</si>
  <si>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</si>
  <si>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</si>
  <si>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</si>
  <si>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</si>
  <si>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</si>
  <si>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</si>
  <si>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</si>
  <si>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</si>
  <si>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</si>
  <si>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</si>
  <si>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</si>
  <si>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</si>
  <si>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</si>
  <si>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</si>
  <si>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</si>
  <si>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</si>
  <si>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</si>
  <si>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</si>
  <si>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</si>
  <si>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</si>
  <si>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</si>
  <si>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</si>
  <si>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</si>
  <si>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</si>
  <si>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</si>
  <si>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</si>
  <si>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</si>
  <si>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</si>
  <si>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</si>
  <si>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</si>
  <si>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</si>
  <si>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</si>
  <si>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</si>
  <si>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</si>
  <si>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</si>
  <si>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</si>
  <si>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</si>
  <si>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</si>
  <si>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</si>
  <si>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</si>
  <si>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</si>
  <si>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</si>
  <si>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</si>
  <si>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</si>
  <si>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</si>
  <si>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</si>
  <si>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</si>
  <si>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</si>
  <si>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</si>
  <si>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</si>
  <si>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</si>
  <si>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</si>
  <si>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</si>
  <si>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</si>
  <si>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</si>
  <si>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</si>
  <si>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</si>
  <si>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</si>
  <si>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</si>
  <si>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</si>
  <si>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</si>
  <si>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</si>
  <si>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</si>
  <si>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</si>
  <si>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</si>
  <si>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</si>
  <si>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</si>
  <si>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</si>
  <si>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</si>
  <si>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</si>
  <si>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</si>
  <si>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</si>
  <si>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</si>
  <si>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</si>
  <si>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</si>
  <si>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</si>
  <si>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</si>
  <si>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</si>
  <si>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</si>
  <si>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</si>
  <si>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</si>
  <si>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</si>
  <si>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</si>
  <si>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</si>
  <si>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</si>
  <si>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</si>
  <si>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</si>
  <si>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</si>
  <si>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</si>
  <si>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</si>
  <si>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</si>
  <si>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</si>
  <si>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</si>
  <si>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</si>
  <si>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</si>
  <si>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</si>
  <si>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</si>
  <si>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</si>
  <si>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</si>
  <si>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</si>
  <si>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</si>
  <si>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</si>
  <si>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</si>
  <si>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</si>
  <si>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</si>
  <si>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</si>
  <si>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</si>
  <si>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</si>
  <si>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</si>
  <si>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</si>
  <si>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</si>
  <si>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</si>
  <si>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</si>
  <si>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</si>
  <si>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</si>
  <si>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</si>
  <si>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</si>
  <si>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</si>
  <si>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</si>
  <si>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</si>
  <si>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</si>
  <si>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</si>
  <si>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</si>
  <si>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</si>
  <si>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</si>
  <si>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</si>
  <si>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</si>
  <si>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</si>
  <si>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</si>
  <si>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</si>
  <si>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</si>
  <si>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</si>
  <si>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</si>
  <si>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</si>
  <si>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</si>
  <si>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</si>
  <si>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</si>
  <si>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</si>
  <si>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</si>
  <si>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утв. постановлением Правительства РФ от 09 августа 2014 г. № 787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</si>
  <si>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</si>
  <si>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</si>
  <si>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</si>
  <si>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</si>
  <si>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</si>
  <si>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Игнатенко Сергей Васильевич</t>
  </si>
  <si>
    <t>kielset@yandex,ru</t>
  </si>
  <si>
    <t>(87937)2-29-65</t>
  </si>
  <si>
    <t>18.03.2013 г. Срок действия 2013-2015 г.г.</t>
  </si>
  <si>
    <t>22.12.2014 г. Срок действия 2016-2018 г.г.</t>
  </si>
  <si>
    <t>Акционерное общество</t>
  </si>
  <si>
    <t>Акционерное общество "Горэлектросеть"</t>
  </si>
  <si>
    <t>АО "Горэлектросеть"</t>
  </si>
  <si>
    <t>2019</t>
  </si>
  <si>
    <r>
      <t xml:space="preserve">базовому периоду. </t>
    </r>
    <r>
      <rPr>
        <b/>
        <sz val="12"/>
        <rFont val="Times New Roman"/>
        <family val="1"/>
        <charset val="204"/>
      </rPr>
      <t>2017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</si>
  <si>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2018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</si>
  <si>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2019</t>
    </r>
  </si>
  <si>
    <r>
      <t xml:space="preserve">базовому периоду </t>
    </r>
    <r>
      <rPr>
        <b/>
        <sz val="12"/>
        <rFont val="Times New Roman"/>
        <family val="1"/>
        <charset val="204"/>
      </rPr>
      <t>2017</t>
    </r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</si>
</sst>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  <numFmt numFmtId="167" formatCode="#,##0.000"/>
  </numFmts>
  <fonts count="1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 vertical="top"/>
    </xf>
    <xf numFmtId="164" fontId="3" fillId="0" borderId="2" xfId="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9" fontId="3" fillId="0" borderId="2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167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65" fontId="3" fillId="0" borderId="7" xfId="3" applyNumberFormat="1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166" fontId="3" fillId="0" borderId="2" xfId="3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3" fillId="0" borderId="2" xfId="3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13" fillId="0" borderId="4" xfId="3" applyNumberFormat="1" applyFont="1" applyFill="1" applyBorder="1" applyAlignment="1">
      <alignment horizontal="center" vertical="center"/>
    </xf>
    <xf numFmtId="165" fontId="13" fillId="0" borderId="5" xfId="3" applyNumberFormat="1" applyFont="1" applyFill="1" applyBorder="1" applyAlignment="1">
      <alignment horizontal="center" vertical="center"/>
    </xf>
    <xf numFmtId="165" fontId="13" fillId="0" borderId="6" xfId="3" applyNumberFormat="1" applyFont="1" applyFill="1" applyBorder="1" applyAlignment="1">
      <alignment horizontal="center" vertical="center"/>
    </xf>
    <xf numFmtId="165" fontId="13" fillId="0" borderId="10" xfId="3" applyNumberFormat="1" applyFont="1" applyFill="1" applyBorder="1" applyAlignment="1">
      <alignment horizontal="center" vertical="center"/>
    </xf>
    <xf numFmtId="165" fontId="13" fillId="0" borderId="1" xfId="3" applyNumberFormat="1" applyFont="1" applyFill="1" applyBorder="1" applyAlignment="1">
      <alignment horizontal="center" vertical="center"/>
    </xf>
    <xf numFmtId="165" fontId="13" fillId="0" borderId="11" xfId="3" applyNumberFormat="1" applyFont="1" applyFill="1" applyBorder="1" applyAlignment="1">
      <alignment horizontal="center" vertical="center"/>
    </xf>
    <xf numFmtId="165" fontId="12" fillId="0" borderId="2" xfId="3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165" fontId="11" fillId="0" borderId="2" xfId="3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164" fontId="3" fillId="0" borderId="4" xfId="3" applyFont="1" applyFill="1" applyBorder="1" applyAlignment="1">
      <alignment horizontal="center" vertical="center"/>
    </xf>
    <xf numFmtId="164" fontId="3" fillId="0" borderId="5" xfId="3" applyFont="1" applyFill="1" applyBorder="1" applyAlignment="1">
      <alignment horizontal="center" vertical="center"/>
    </xf>
    <xf numFmtId="164" fontId="3" fillId="0" borderId="6" xfId="3" applyFont="1" applyFill="1" applyBorder="1" applyAlignment="1">
      <alignment horizontal="center" vertical="center"/>
    </xf>
    <xf numFmtId="164" fontId="3" fillId="0" borderId="8" xfId="3" applyFont="1" applyFill="1" applyBorder="1" applyAlignment="1">
      <alignment horizontal="center" vertical="center"/>
    </xf>
    <xf numFmtId="164" fontId="3" fillId="0" borderId="0" xfId="3" applyFont="1" applyFill="1" applyBorder="1" applyAlignment="1">
      <alignment horizontal="center" vertical="center"/>
    </xf>
    <xf numFmtId="164" fontId="3" fillId="0" borderId="9" xfId="3" applyFont="1" applyFill="1" applyBorder="1" applyAlignment="1">
      <alignment horizontal="center" vertical="center"/>
    </xf>
    <xf numFmtId="164" fontId="3" fillId="0" borderId="10" xfId="3" applyFont="1" applyFill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/>
    </xf>
    <xf numFmtId="164" fontId="3" fillId="0" borderId="11" xfId="3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top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elset@yandex,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79998168889431442"/>
  </sheetPr>
  <dimension ref="A1:DS18"/>
  <sheetViews>
    <sheetView tabSelected="1" workbookViewId="0">
      <selection activeCell="BK13" sqref="BK13:CB13"/>
    </sheetView>
  </sheetViews>
  <sheetFormatPr defaultColWidth="1.140625" defaultRowHeight="15.75"/>
  <cols>
    <col min="1" max="16384" width="1.140625" style="1"/>
  </cols>
  <sheetData>
    <row r="1" spans="1:123" s="2" customFormat="1" ht="11.25">
      <c r="DS1" s="3" t="s">
        <v>0</v>
      </c>
    </row>
    <row r="2" spans="1:123" s="2" customFormat="1" ht="11.25">
      <c r="DS2" s="3" t="s">
        <v>1</v>
      </c>
    </row>
    <row r="3" spans="1:123" s="2" customFormat="1" ht="11.25">
      <c r="DS3" s="3" t="s">
        <v>2</v>
      </c>
    </row>
    <row r="4" spans="1:123" s="2" customFormat="1" ht="11.25">
      <c r="DS4" s="3" t="s">
        <v>333</v>
      </c>
    </row>
    <row r="10" spans="1:123" s="4" customFormat="1" ht="18.75">
      <c r="A10" s="27" t="s">
        <v>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</row>
    <row r="11" spans="1:123" s="4" customFormat="1" ht="18.75">
      <c r="A11" s="27" t="s">
        <v>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</row>
    <row r="12" spans="1:123" s="4" customFormat="1" ht="18.75">
      <c r="BI12" s="7" t="s">
        <v>5</v>
      </c>
      <c r="BK12" s="28" t="s">
        <v>347</v>
      </c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D12" s="5" t="s">
        <v>7</v>
      </c>
    </row>
    <row r="13" spans="1:123" s="6" customFormat="1" ht="10.5">
      <c r="BK13" s="26" t="s">
        <v>6</v>
      </c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6" spans="1:123">
      <c r="S16" s="25" t="s">
        <v>344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9:105" s="6" customFormat="1" ht="10.5">
      <c r="S17" s="26" t="s">
        <v>8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</row>
    <row r="18" spans="19:105">
      <c r="S18" s="25" t="s">
        <v>334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28"/>
  <sheetViews>
    <sheetView workbookViewId="0">
      <selection activeCell="A6" sqref="A6:DS6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9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6" spans="1:124" s="9" customFormat="1" ht="18.75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10" spans="1:124">
      <c r="A10" s="10" t="s">
        <v>13</v>
      </c>
      <c r="U10" s="30" t="s">
        <v>345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2" spans="1:124">
      <c r="A12" s="10" t="s">
        <v>14</v>
      </c>
      <c r="Z12" s="30" t="s">
        <v>346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</row>
    <row r="14" spans="1:124">
      <c r="A14" s="10" t="s">
        <v>15</v>
      </c>
      <c r="R14" s="30" t="s">
        <v>335</v>
      </c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</row>
    <row r="16" spans="1:124">
      <c r="A16" s="10" t="s">
        <v>16</v>
      </c>
      <c r="R16" s="30" t="s">
        <v>336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</row>
    <row r="18" spans="1:123">
      <c r="A18" s="10" t="s">
        <v>17</v>
      </c>
      <c r="F18" s="29" t="s">
        <v>337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>
      <c r="A20" s="10" t="s">
        <v>18</v>
      </c>
      <c r="F20" s="29" t="s">
        <v>338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>
      <c r="A22" s="10" t="s">
        <v>19</v>
      </c>
      <c r="T22" s="30" t="s">
        <v>339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</row>
    <row r="24" spans="1:123">
      <c r="A24" s="10" t="s">
        <v>20</v>
      </c>
      <c r="X24" s="31" t="s">
        <v>340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>
      <c r="A26" s="10" t="s">
        <v>21</v>
      </c>
      <c r="T26" s="29" t="s">
        <v>341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>
      <c r="A28" s="10" t="s">
        <v>22</v>
      </c>
      <c r="F28" s="29" t="s">
        <v>341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A6:DS6"/>
    <mergeCell ref="U10:DS10"/>
    <mergeCell ref="Z12:DS12"/>
    <mergeCell ref="R14:DS14"/>
    <mergeCell ref="R16:DS16"/>
    <mergeCell ref="F18:AF18"/>
    <mergeCell ref="T22:DS22"/>
    <mergeCell ref="F28:AC28"/>
    <mergeCell ref="T26:BD26"/>
    <mergeCell ref="X24:BR24"/>
    <mergeCell ref="F20:AF20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T92"/>
  <sheetViews>
    <sheetView workbookViewId="0">
      <selection activeCell="A5" sqref="A5:DS5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23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21" customFormat="1" ht="18.75">
      <c r="A5" s="33" t="s">
        <v>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6" spans="1:124" ht="18.75">
      <c r="A6" s="33" t="s">
        <v>325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8" spans="1:124">
      <c r="A8" s="34" t="s">
        <v>26</v>
      </c>
      <c r="B8" s="35"/>
      <c r="C8" s="35"/>
      <c r="D8" s="35"/>
      <c r="E8" s="35"/>
      <c r="F8" s="35"/>
      <c r="G8" s="35"/>
      <c r="H8" s="36"/>
      <c r="I8" s="34" t="s">
        <v>28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6"/>
      <c r="AP8" s="34" t="s">
        <v>29</v>
      </c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34" t="s">
        <v>31</v>
      </c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  <c r="CB8" s="34" t="s">
        <v>35</v>
      </c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6"/>
      <c r="CX8" s="34" t="s">
        <v>33</v>
      </c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6"/>
    </row>
    <row r="9" spans="1:124">
      <c r="A9" s="40" t="s">
        <v>27</v>
      </c>
      <c r="B9" s="41"/>
      <c r="C9" s="41"/>
      <c r="D9" s="41"/>
      <c r="E9" s="41"/>
      <c r="F9" s="41"/>
      <c r="G9" s="41"/>
      <c r="H9" s="42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2"/>
      <c r="AP9" s="40" t="s">
        <v>30</v>
      </c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2"/>
      <c r="BF9" s="40" t="s">
        <v>32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2"/>
      <c r="CB9" s="40" t="s">
        <v>36</v>
      </c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2"/>
      <c r="CX9" s="40" t="s">
        <v>34</v>
      </c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2"/>
    </row>
    <row r="10" spans="1:124" ht="15.75" customHeight="1">
      <c r="A10" s="37"/>
      <c r="B10" s="38"/>
      <c r="C10" s="38"/>
      <c r="D10" s="38"/>
      <c r="E10" s="38"/>
      <c r="F10" s="38"/>
      <c r="G10" s="38"/>
      <c r="H10" s="39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37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9"/>
      <c r="BF10" s="37" t="s">
        <v>348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9"/>
      <c r="CB10" s="37" t="s">
        <v>349</v>
      </c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9"/>
      <c r="CX10" s="37" t="s">
        <v>350</v>
      </c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9"/>
    </row>
    <row r="11" spans="1:124" s="14" customFormat="1">
      <c r="A11" s="43" t="s">
        <v>37</v>
      </c>
      <c r="B11" s="43"/>
      <c r="C11" s="43"/>
      <c r="D11" s="43"/>
      <c r="E11" s="43"/>
      <c r="F11" s="43"/>
      <c r="G11" s="43"/>
      <c r="H11" s="46"/>
      <c r="I11" s="47" t="s">
        <v>38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  <c r="AP11" s="50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</row>
    <row r="12" spans="1:124" s="14" customFormat="1">
      <c r="A12" s="43"/>
      <c r="B12" s="43"/>
      <c r="C12" s="43"/>
      <c r="D12" s="43"/>
      <c r="E12" s="43"/>
      <c r="F12" s="43"/>
      <c r="G12" s="43"/>
      <c r="H12" s="46"/>
      <c r="I12" s="51" t="s">
        <v>39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0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</row>
    <row r="13" spans="1:124" s="14" customFormat="1">
      <c r="A13" s="43" t="s">
        <v>44</v>
      </c>
      <c r="B13" s="43"/>
      <c r="C13" s="43"/>
      <c r="D13" s="43"/>
      <c r="E13" s="43"/>
      <c r="F13" s="43"/>
      <c r="G13" s="43"/>
      <c r="H13" s="43"/>
      <c r="I13" s="44" t="s">
        <v>40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3" t="s">
        <v>45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5">
        <v>1243768</v>
      </c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>
        <f>BF13*1.04</f>
        <v>1293518.72</v>
      </c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>
        <f>CB13*1.04</f>
        <v>1345259.4687999999</v>
      </c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</row>
    <row r="14" spans="1:124" s="14" customFormat="1">
      <c r="A14" s="43" t="s">
        <v>46</v>
      </c>
      <c r="B14" s="43"/>
      <c r="C14" s="43"/>
      <c r="D14" s="43"/>
      <c r="E14" s="43"/>
      <c r="F14" s="43"/>
      <c r="G14" s="43"/>
      <c r="H14" s="43"/>
      <c r="I14" s="54" t="s">
        <v>41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43" t="s">
        <v>45</v>
      </c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5">
        <v>15998</v>
      </c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>
        <f>BF14*1.04</f>
        <v>16637.920000000002</v>
      </c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>
        <f>CB14*1.04</f>
        <v>17303.436800000003</v>
      </c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</row>
    <row r="15" spans="1:124" s="14" customFormat="1">
      <c r="A15" s="43" t="s">
        <v>47</v>
      </c>
      <c r="B15" s="43"/>
      <c r="C15" s="43"/>
      <c r="D15" s="43"/>
      <c r="E15" s="43"/>
      <c r="F15" s="43"/>
      <c r="G15" s="43"/>
      <c r="H15" s="46"/>
      <c r="I15" s="47" t="s">
        <v>42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9"/>
      <c r="AP15" s="50" t="s">
        <v>45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5">
        <f>BF14-57</f>
        <v>15941</v>
      </c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>
        <f>BF15*1.04</f>
        <v>16578.64</v>
      </c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>
        <f>CB15*1.04</f>
        <v>17241.785599999999</v>
      </c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</row>
    <row r="16" spans="1:124" s="14" customFormat="1">
      <c r="A16" s="43"/>
      <c r="B16" s="43"/>
      <c r="C16" s="43"/>
      <c r="D16" s="43"/>
      <c r="E16" s="43"/>
      <c r="F16" s="43"/>
      <c r="G16" s="43"/>
      <c r="H16" s="46"/>
      <c r="I16" s="51" t="s">
        <v>43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50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</row>
    <row r="17" spans="1:123" s="14" customFormat="1">
      <c r="A17" s="43" t="s">
        <v>48</v>
      </c>
      <c r="B17" s="43"/>
      <c r="C17" s="43"/>
      <c r="D17" s="43"/>
      <c r="E17" s="43"/>
      <c r="F17" s="43"/>
      <c r="G17" s="43"/>
      <c r="H17" s="43"/>
      <c r="I17" s="58" t="s">
        <v>49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43" t="s">
        <v>45</v>
      </c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5">
        <v>2002</v>
      </c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>
        <f>BF17*1.04</f>
        <v>2082.08</v>
      </c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>
        <f>CB17*1.04</f>
        <v>2165.3631999999998</v>
      </c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</row>
    <row r="18" spans="1:123" s="14" customFormat="1">
      <c r="A18" s="43" t="s">
        <v>50</v>
      </c>
      <c r="B18" s="43"/>
      <c r="C18" s="43"/>
      <c r="D18" s="43"/>
      <c r="E18" s="43"/>
      <c r="F18" s="43"/>
      <c r="G18" s="43"/>
      <c r="H18" s="46"/>
      <c r="I18" s="47" t="s">
        <v>51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9"/>
      <c r="AP18" s="50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</row>
    <row r="19" spans="1:123" s="14" customFormat="1">
      <c r="A19" s="43"/>
      <c r="B19" s="43"/>
      <c r="C19" s="43"/>
      <c r="D19" s="43"/>
      <c r="E19" s="43"/>
      <c r="F19" s="43"/>
      <c r="G19" s="43"/>
      <c r="H19" s="46"/>
      <c r="I19" s="55" t="s">
        <v>52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7"/>
      <c r="AP19" s="50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</row>
    <row r="20" spans="1:123" s="14" customFormat="1">
      <c r="A20" s="43" t="s">
        <v>53</v>
      </c>
      <c r="B20" s="43"/>
      <c r="C20" s="43"/>
      <c r="D20" s="43"/>
      <c r="E20" s="43"/>
      <c r="F20" s="43"/>
      <c r="G20" s="43"/>
      <c r="H20" s="46"/>
      <c r="I20" s="47" t="s">
        <v>54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9"/>
      <c r="AP20" s="50" t="s">
        <v>59</v>
      </c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59">
        <f>BF14/BF13</f>
        <v>1.2862527416688642E-2</v>
      </c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>
        <f>CB14/CB13</f>
        <v>1.2862527416688644E-2</v>
      </c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>
        <f>CX14/CX13</f>
        <v>1.2862527416688646E-2</v>
      </c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</row>
    <row r="21" spans="1:123" s="14" customFormat="1">
      <c r="A21" s="43"/>
      <c r="B21" s="43"/>
      <c r="C21" s="43"/>
      <c r="D21" s="43"/>
      <c r="E21" s="43"/>
      <c r="F21" s="43"/>
      <c r="G21" s="43"/>
      <c r="H21" s="46"/>
      <c r="I21" s="55" t="s">
        <v>55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7"/>
      <c r="AP21" s="50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</row>
    <row r="22" spans="1:123" s="14" customFormat="1">
      <c r="A22" s="43"/>
      <c r="B22" s="43"/>
      <c r="C22" s="43"/>
      <c r="D22" s="43"/>
      <c r="E22" s="43"/>
      <c r="F22" s="43"/>
      <c r="G22" s="43"/>
      <c r="H22" s="46"/>
      <c r="I22" s="55" t="s">
        <v>56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7"/>
      <c r="AP22" s="50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</row>
    <row r="23" spans="1:123" s="14" customFormat="1">
      <c r="A23" s="43"/>
      <c r="B23" s="43"/>
      <c r="C23" s="43"/>
      <c r="D23" s="43"/>
      <c r="E23" s="43"/>
      <c r="F23" s="43"/>
      <c r="G23" s="43"/>
      <c r="H23" s="46"/>
      <c r="I23" s="55" t="s">
        <v>57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50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</row>
    <row r="24" spans="1:123" s="14" customFormat="1">
      <c r="A24" s="43"/>
      <c r="B24" s="43"/>
      <c r="C24" s="43"/>
      <c r="D24" s="43"/>
      <c r="E24" s="43"/>
      <c r="F24" s="43"/>
      <c r="G24" s="43"/>
      <c r="H24" s="46"/>
      <c r="I24" s="55" t="s">
        <v>58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50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</row>
    <row r="25" spans="1:123" s="14" customFormat="1">
      <c r="A25" s="43" t="s">
        <v>60</v>
      </c>
      <c r="B25" s="43"/>
      <c r="C25" s="43"/>
      <c r="D25" s="43"/>
      <c r="E25" s="43"/>
      <c r="F25" s="43"/>
      <c r="G25" s="43"/>
      <c r="H25" s="46"/>
      <c r="I25" s="47" t="s">
        <v>61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9"/>
      <c r="AP25" s="50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</row>
    <row r="26" spans="1:123" s="14" customFormat="1">
      <c r="A26" s="43"/>
      <c r="B26" s="43"/>
      <c r="C26" s="43"/>
      <c r="D26" s="43"/>
      <c r="E26" s="43"/>
      <c r="F26" s="43"/>
      <c r="G26" s="43"/>
      <c r="H26" s="46"/>
      <c r="I26" s="55" t="s">
        <v>39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50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</row>
    <row r="27" spans="1:123" s="14" customFormat="1">
      <c r="A27" s="43" t="s">
        <v>62</v>
      </c>
      <c r="B27" s="43"/>
      <c r="C27" s="43"/>
      <c r="D27" s="43"/>
      <c r="E27" s="43"/>
      <c r="F27" s="43"/>
      <c r="G27" s="43"/>
      <c r="H27" s="46"/>
      <c r="I27" s="47" t="s">
        <v>145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  <c r="AP27" s="50" t="s">
        <v>64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</row>
    <row r="28" spans="1:123" s="14" customFormat="1" ht="15.75" customHeight="1">
      <c r="A28" s="43"/>
      <c r="B28" s="43"/>
      <c r="C28" s="43"/>
      <c r="D28" s="43"/>
      <c r="E28" s="43"/>
      <c r="F28" s="43"/>
      <c r="G28" s="43"/>
      <c r="H28" s="46"/>
      <c r="I28" s="60" t="s">
        <v>146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2"/>
      <c r="AP28" s="50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</row>
    <row r="29" spans="1:123" s="14" customFormat="1">
      <c r="A29" s="43" t="s">
        <v>65</v>
      </c>
      <c r="B29" s="43"/>
      <c r="C29" s="43"/>
      <c r="D29" s="43"/>
      <c r="E29" s="43"/>
      <c r="F29" s="43"/>
      <c r="G29" s="43"/>
      <c r="H29" s="46"/>
      <c r="I29" s="47" t="s">
        <v>63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9"/>
      <c r="AP29" s="50" t="s">
        <v>85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</row>
    <row r="30" spans="1:123" s="14" customFormat="1" ht="15.75" customHeight="1">
      <c r="A30" s="43"/>
      <c r="B30" s="43"/>
      <c r="C30" s="43"/>
      <c r="D30" s="43"/>
      <c r="E30" s="43"/>
      <c r="F30" s="43"/>
      <c r="G30" s="43"/>
      <c r="H30" s="46"/>
      <c r="I30" s="64" t="s">
        <v>128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6"/>
      <c r="AP30" s="50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</row>
    <row r="31" spans="1:123" s="14" customFormat="1" ht="15.75" customHeight="1">
      <c r="A31" s="43" t="s">
        <v>66</v>
      </c>
      <c r="B31" s="43"/>
      <c r="C31" s="43"/>
      <c r="D31" s="43"/>
      <c r="E31" s="43"/>
      <c r="F31" s="43"/>
      <c r="G31" s="43"/>
      <c r="H31" s="43"/>
      <c r="I31" s="63" t="s">
        <v>129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43" t="s">
        <v>64</v>
      </c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</row>
    <row r="32" spans="1:123" s="14" customFormat="1">
      <c r="A32" s="43" t="s">
        <v>67</v>
      </c>
      <c r="B32" s="43"/>
      <c r="C32" s="43"/>
      <c r="D32" s="43"/>
      <c r="E32" s="43"/>
      <c r="F32" s="43"/>
      <c r="G32" s="43"/>
      <c r="H32" s="46"/>
      <c r="I32" s="47" t="s">
        <v>68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P32" s="50" t="s">
        <v>69</v>
      </c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67">
        <v>242838.15100000001</v>
      </c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>
        <v>242386</v>
      </c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>
        <v>239202.64</v>
      </c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</row>
    <row r="33" spans="1:123" s="14" customFormat="1" ht="15.75" customHeight="1">
      <c r="A33" s="43"/>
      <c r="B33" s="43"/>
      <c r="C33" s="43"/>
      <c r="D33" s="43"/>
      <c r="E33" s="43"/>
      <c r="F33" s="43"/>
      <c r="G33" s="43"/>
      <c r="H33" s="46"/>
      <c r="I33" s="64" t="s">
        <v>130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6"/>
      <c r="AP33" s="50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</row>
    <row r="34" spans="1:123" s="14" customFormat="1">
      <c r="A34" s="43" t="s">
        <v>70</v>
      </c>
      <c r="B34" s="43"/>
      <c r="C34" s="43"/>
      <c r="D34" s="43"/>
      <c r="E34" s="43"/>
      <c r="F34" s="43"/>
      <c r="G34" s="43"/>
      <c r="H34" s="46"/>
      <c r="I34" s="47" t="s">
        <v>71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  <c r="AP34" s="50" t="s">
        <v>69</v>
      </c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67">
        <v>82485.487999999998</v>
      </c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>
        <v>83300</v>
      </c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>
        <v>83550.179999999993</v>
      </c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</row>
    <row r="35" spans="1:123" s="14" customFormat="1">
      <c r="A35" s="43"/>
      <c r="B35" s="43"/>
      <c r="C35" s="43"/>
      <c r="D35" s="43"/>
      <c r="E35" s="43"/>
      <c r="F35" s="43"/>
      <c r="G35" s="43"/>
      <c r="H35" s="46"/>
      <c r="I35" s="55" t="s">
        <v>72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50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</row>
    <row r="36" spans="1:123" s="14" customFormat="1" ht="15.75" customHeight="1">
      <c r="A36" s="43"/>
      <c r="B36" s="43"/>
      <c r="C36" s="43"/>
      <c r="D36" s="43"/>
      <c r="E36" s="43"/>
      <c r="F36" s="43"/>
      <c r="G36" s="43"/>
      <c r="H36" s="46"/>
      <c r="I36" s="60" t="s">
        <v>131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2"/>
      <c r="AP36" s="50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</row>
    <row r="37" spans="1:123" s="14" customFormat="1">
      <c r="A37" s="43" t="s">
        <v>73</v>
      </c>
      <c r="B37" s="43"/>
      <c r="C37" s="43"/>
      <c r="D37" s="43"/>
      <c r="E37" s="43"/>
      <c r="F37" s="43"/>
      <c r="G37" s="43"/>
      <c r="H37" s="46"/>
      <c r="I37" s="47" t="s">
        <v>74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 t="s">
        <v>59</v>
      </c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</row>
    <row r="38" spans="1:123" s="14" customFormat="1">
      <c r="A38" s="43"/>
      <c r="B38" s="43"/>
      <c r="C38" s="43"/>
      <c r="D38" s="43"/>
      <c r="E38" s="43"/>
      <c r="F38" s="43"/>
      <c r="G38" s="43"/>
      <c r="H38" s="46"/>
      <c r="I38" s="55" t="s">
        <v>75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7"/>
      <c r="AP38" s="50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</row>
    <row r="39" spans="1:123" s="14" customFormat="1">
      <c r="A39" s="43"/>
      <c r="B39" s="43"/>
      <c r="C39" s="43"/>
      <c r="D39" s="43"/>
      <c r="E39" s="43"/>
      <c r="F39" s="43"/>
      <c r="G39" s="43"/>
      <c r="H39" s="46"/>
      <c r="I39" s="55" t="s">
        <v>76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7"/>
      <c r="AP39" s="50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</row>
    <row r="40" spans="1:123" ht="15.75" customHeight="1">
      <c r="A40" s="43"/>
      <c r="B40" s="43"/>
      <c r="C40" s="43"/>
      <c r="D40" s="43"/>
      <c r="E40" s="43"/>
      <c r="F40" s="43"/>
      <c r="G40" s="43"/>
      <c r="H40" s="46"/>
      <c r="I40" s="60" t="s">
        <v>331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  <c r="AP40" s="50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</row>
    <row r="41" spans="1:123" s="14" customFormat="1">
      <c r="A41" s="43" t="s">
        <v>77</v>
      </c>
      <c r="B41" s="43"/>
      <c r="C41" s="43"/>
      <c r="D41" s="43"/>
      <c r="E41" s="43"/>
      <c r="F41" s="43"/>
      <c r="G41" s="43"/>
      <c r="H41" s="46"/>
      <c r="I41" s="47" t="s">
        <v>78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9"/>
      <c r="AP41" s="68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</row>
    <row r="42" spans="1:123" s="14" customFormat="1">
      <c r="A42" s="43"/>
      <c r="B42" s="43"/>
      <c r="C42" s="43"/>
      <c r="D42" s="43"/>
      <c r="E42" s="43"/>
      <c r="F42" s="43"/>
      <c r="G42" s="43"/>
      <c r="H42" s="46"/>
      <c r="I42" s="55" t="s">
        <v>79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7"/>
      <c r="AP42" s="68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</row>
    <row r="43" spans="1:123" s="14" customFormat="1" ht="15.75" customHeight="1">
      <c r="A43" s="43"/>
      <c r="B43" s="43"/>
      <c r="C43" s="43"/>
      <c r="D43" s="43"/>
      <c r="E43" s="43"/>
      <c r="F43" s="43"/>
      <c r="G43" s="43"/>
      <c r="H43" s="46"/>
      <c r="I43" s="60" t="s">
        <v>332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2"/>
      <c r="AP43" s="68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</row>
    <row r="44" spans="1:123" s="14" customFormat="1">
      <c r="A44" s="43" t="s">
        <v>81</v>
      </c>
      <c r="B44" s="43"/>
      <c r="C44" s="43"/>
      <c r="D44" s="43"/>
      <c r="E44" s="43"/>
      <c r="F44" s="43"/>
      <c r="G44" s="43"/>
      <c r="H44" s="46"/>
      <c r="I44" s="47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9"/>
      <c r="AP44" s="50" t="s">
        <v>85</v>
      </c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</row>
    <row r="45" spans="1:123" s="14" customFormat="1">
      <c r="A45" s="43"/>
      <c r="B45" s="43"/>
      <c r="C45" s="43"/>
      <c r="D45" s="43"/>
      <c r="E45" s="43"/>
      <c r="F45" s="43"/>
      <c r="G45" s="43"/>
      <c r="H45" s="46"/>
      <c r="I45" s="55" t="s">
        <v>83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  <c r="AP45" s="50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</row>
    <row r="46" spans="1:123" s="14" customFormat="1">
      <c r="A46" s="43"/>
      <c r="B46" s="43"/>
      <c r="C46" s="43"/>
      <c r="D46" s="43"/>
      <c r="E46" s="43"/>
      <c r="F46" s="43"/>
      <c r="G46" s="43"/>
      <c r="H46" s="46"/>
      <c r="I46" s="55" t="s">
        <v>84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  <c r="AP46" s="50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</row>
    <row r="47" spans="1:123" s="14" customFormat="1" ht="15.75" customHeight="1">
      <c r="A47" s="43"/>
      <c r="B47" s="43"/>
      <c r="C47" s="43"/>
      <c r="D47" s="43"/>
      <c r="E47" s="43"/>
      <c r="F47" s="43"/>
      <c r="G47" s="43"/>
      <c r="H47" s="46"/>
      <c r="I47" s="60" t="s">
        <v>132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2"/>
      <c r="AP47" s="50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</row>
    <row r="48" spans="1:123" s="14" customFormat="1">
      <c r="A48" s="43" t="s">
        <v>86</v>
      </c>
      <c r="B48" s="43"/>
      <c r="C48" s="43"/>
      <c r="D48" s="43"/>
      <c r="E48" s="43"/>
      <c r="F48" s="43"/>
      <c r="G48" s="43"/>
      <c r="H48" s="46"/>
      <c r="I48" s="47" t="s">
        <v>87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9"/>
      <c r="AP48" s="50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5">
        <v>84713</v>
      </c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>
        <v>52442.41</v>
      </c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>
        <v>58959.587</v>
      </c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</row>
    <row r="49" spans="1:123" s="14" customFormat="1">
      <c r="A49" s="43"/>
      <c r="B49" s="43"/>
      <c r="C49" s="43"/>
      <c r="D49" s="43"/>
      <c r="E49" s="43"/>
      <c r="F49" s="43"/>
      <c r="G49" s="43"/>
      <c r="H49" s="46"/>
      <c r="I49" s="55" t="s">
        <v>88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7"/>
      <c r="AP49" s="50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</row>
    <row r="50" spans="1:123" s="14" customFormat="1">
      <c r="A50" s="43"/>
      <c r="B50" s="43"/>
      <c r="C50" s="43"/>
      <c r="D50" s="43"/>
      <c r="E50" s="43"/>
      <c r="F50" s="43"/>
      <c r="G50" s="43"/>
      <c r="H50" s="46"/>
      <c r="I50" s="55" t="s">
        <v>89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7"/>
      <c r="AP50" s="50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</row>
    <row r="51" spans="1:123" s="14" customFormat="1">
      <c r="A51" s="43" t="s">
        <v>90</v>
      </c>
      <c r="B51" s="43"/>
      <c r="C51" s="43"/>
      <c r="D51" s="43"/>
      <c r="E51" s="43"/>
      <c r="F51" s="43"/>
      <c r="G51" s="43"/>
      <c r="H51" s="46"/>
      <c r="I51" s="47" t="s">
        <v>91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9"/>
      <c r="AP51" s="50" t="s">
        <v>45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5">
        <v>27781.221000000001</v>
      </c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>
        <v>28232.7</v>
      </c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>
        <v>26371.7</v>
      </c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</row>
    <row r="52" spans="1:123" s="14" customFormat="1" ht="15.75" customHeight="1">
      <c r="A52" s="43"/>
      <c r="B52" s="43"/>
      <c r="C52" s="43"/>
      <c r="D52" s="43"/>
      <c r="E52" s="43"/>
      <c r="F52" s="43"/>
      <c r="G52" s="43"/>
      <c r="H52" s="46"/>
      <c r="I52" s="60" t="s">
        <v>133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2"/>
      <c r="AP52" s="50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</row>
    <row r="53" spans="1:123" s="14" customFormat="1" ht="15.75" customHeight="1">
      <c r="A53" s="43"/>
      <c r="B53" s="43"/>
      <c r="C53" s="43"/>
      <c r="D53" s="43"/>
      <c r="E53" s="43"/>
      <c r="F53" s="43"/>
      <c r="G53" s="43"/>
      <c r="H53" s="46"/>
      <c r="I53" s="64" t="s">
        <v>134</v>
      </c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6"/>
      <c r="AP53" s="50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</row>
    <row r="54" spans="1:123" s="14" customFormat="1">
      <c r="A54" s="43"/>
      <c r="B54" s="43"/>
      <c r="C54" s="43"/>
      <c r="D54" s="43"/>
      <c r="E54" s="43"/>
      <c r="F54" s="43"/>
      <c r="G54" s="43"/>
      <c r="H54" s="43"/>
      <c r="I54" s="44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</row>
    <row r="55" spans="1:123" s="14" customFormat="1">
      <c r="A55" s="43"/>
      <c r="B55" s="43"/>
      <c r="C55" s="43"/>
      <c r="D55" s="43"/>
      <c r="E55" s="43"/>
      <c r="F55" s="43"/>
      <c r="G55" s="43"/>
      <c r="H55" s="43"/>
      <c r="I55" s="69" t="s">
        <v>93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5">
        <v>14442.77</v>
      </c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>
        <v>16011.9</v>
      </c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>
        <v>16812.494999999999</v>
      </c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</row>
    <row r="56" spans="1:123" s="14" customFormat="1">
      <c r="A56" s="43"/>
      <c r="B56" s="43"/>
      <c r="C56" s="43"/>
      <c r="D56" s="43"/>
      <c r="E56" s="43"/>
      <c r="F56" s="43"/>
      <c r="G56" s="43"/>
      <c r="H56" s="43"/>
      <c r="I56" s="69" t="s">
        <v>326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5">
        <v>419.1</v>
      </c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>
        <v>259</v>
      </c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>
        <v>235.72900000000001</v>
      </c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</row>
    <row r="57" spans="1:123" s="14" customFormat="1">
      <c r="A57" s="43"/>
      <c r="B57" s="43"/>
      <c r="C57" s="43"/>
      <c r="D57" s="43"/>
      <c r="E57" s="43"/>
      <c r="F57" s="43"/>
      <c r="G57" s="43"/>
      <c r="H57" s="43"/>
      <c r="I57" s="54" t="s">
        <v>94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5">
        <v>1134.203</v>
      </c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>
        <v>1505.03</v>
      </c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>
        <v>1607.7719999999999</v>
      </c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</row>
    <row r="58" spans="1:123" s="14" customFormat="1">
      <c r="A58" s="43" t="s">
        <v>95</v>
      </c>
      <c r="B58" s="43"/>
      <c r="C58" s="43"/>
      <c r="D58" s="43"/>
      <c r="E58" s="43"/>
      <c r="F58" s="43"/>
      <c r="G58" s="43"/>
      <c r="H58" s="46"/>
      <c r="I58" s="47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9"/>
      <c r="AP58" s="50" t="s">
        <v>45</v>
      </c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5">
        <f>BF48-BF51</f>
        <v>56931.778999999995</v>
      </c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>
        <f>CB48-CB51</f>
        <v>24209.710000000003</v>
      </c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>
        <f>CX48-CX51</f>
        <v>32587.886999999999</v>
      </c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</row>
    <row r="59" spans="1:123" s="14" customFormat="1" ht="15.75" customHeight="1">
      <c r="A59" s="43"/>
      <c r="B59" s="43"/>
      <c r="C59" s="43"/>
      <c r="D59" s="43"/>
      <c r="E59" s="43"/>
      <c r="F59" s="43"/>
      <c r="G59" s="43"/>
      <c r="H59" s="46"/>
      <c r="I59" s="60" t="s">
        <v>135</v>
      </c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2"/>
      <c r="AP59" s="50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</row>
    <row r="60" spans="1:123" s="14" customFormat="1" ht="15.75" customHeight="1">
      <c r="A60" s="43"/>
      <c r="B60" s="43"/>
      <c r="C60" s="43"/>
      <c r="D60" s="43"/>
      <c r="E60" s="43"/>
      <c r="F60" s="43"/>
      <c r="G60" s="43"/>
      <c r="H60" s="46"/>
      <c r="I60" s="60" t="s">
        <v>136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2"/>
      <c r="AP60" s="50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</row>
    <row r="61" spans="1:123" s="14" customFormat="1">
      <c r="A61" s="43" t="s">
        <v>97</v>
      </c>
      <c r="B61" s="43"/>
      <c r="C61" s="43"/>
      <c r="D61" s="43"/>
      <c r="E61" s="43"/>
      <c r="F61" s="43"/>
      <c r="G61" s="43"/>
      <c r="H61" s="46"/>
      <c r="I61" s="47" t="s">
        <v>98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9"/>
      <c r="AP61" s="50" t="s">
        <v>45</v>
      </c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</row>
    <row r="62" spans="1:123" s="14" customFormat="1">
      <c r="A62" s="43"/>
      <c r="B62" s="43"/>
      <c r="C62" s="43"/>
      <c r="D62" s="43"/>
      <c r="E62" s="43"/>
      <c r="F62" s="43"/>
      <c r="G62" s="43"/>
      <c r="H62" s="46"/>
      <c r="I62" s="51" t="s">
        <v>99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3"/>
      <c r="AP62" s="50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</row>
    <row r="63" spans="1:123" s="14" customFormat="1">
      <c r="A63" s="43" t="s">
        <v>100</v>
      </c>
      <c r="B63" s="43"/>
      <c r="C63" s="43"/>
      <c r="D63" s="43"/>
      <c r="E63" s="43"/>
      <c r="F63" s="43"/>
      <c r="G63" s="43"/>
      <c r="H63" s="46"/>
      <c r="I63" s="47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9"/>
      <c r="AP63" s="50" t="s">
        <v>45</v>
      </c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</row>
    <row r="64" spans="1:123" s="14" customFormat="1">
      <c r="A64" s="43"/>
      <c r="B64" s="43"/>
      <c r="C64" s="43"/>
      <c r="D64" s="43"/>
      <c r="E64" s="43"/>
      <c r="F64" s="43"/>
      <c r="G64" s="43"/>
      <c r="H64" s="46"/>
      <c r="I64" s="55" t="s">
        <v>102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7"/>
      <c r="AP64" s="50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</row>
    <row r="65" spans="1:123" s="14" customFormat="1">
      <c r="A65" s="43" t="s">
        <v>103</v>
      </c>
      <c r="B65" s="43"/>
      <c r="C65" s="43"/>
      <c r="D65" s="43"/>
      <c r="E65" s="43"/>
      <c r="F65" s="43"/>
      <c r="G65" s="43"/>
      <c r="H65" s="46"/>
      <c r="I65" s="47" t="s">
        <v>104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9"/>
      <c r="AP65" s="50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</row>
    <row r="66" spans="1:123" s="14" customFormat="1">
      <c r="A66" s="43"/>
      <c r="B66" s="43"/>
      <c r="C66" s="43"/>
      <c r="D66" s="43"/>
      <c r="E66" s="43"/>
      <c r="F66" s="43"/>
      <c r="G66" s="43"/>
      <c r="H66" s="46"/>
      <c r="I66" s="55" t="s">
        <v>105</v>
      </c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7"/>
      <c r="AP66" s="50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</row>
    <row r="67" spans="1:123" s="14" customFormat="1">
      <c r="A67" s="43"/>
      <c r="B67" s="43"/>
      <c r="C67" s="43"/>
      <c r="D67" s="43"/>
      <c r="E67" s="43"/>
      <c r="F67" s="43"/>
      <c r="G67" s="43"/>
      <c r="H67" s="46"/>
      <c r="I67" s="51" t="s">
        <v>80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3"/>
      <c r="AP67" s="50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</row>
    <row r="68" spans="1:123" s="14" customFormat="1">
      <c r="A68" s="43"/>
      <c r="B68" s="43"/>
      <c r="C68" s="43"/>
      <c r="D68" s="43"/>
      <c r="E68" s="43"/>
      <c r="F68" s="43"/>
      <c r="G68" s="43"/>
      <c r="H68" s="43"/>
      <c r="I68" s="71" t="s">
        <v>106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</row>
    <row r="69" spans="1:123" s="14" customFormat="1" ht="15.75" customHeight="1">
      <c r="A69" s="43"/>
      <c r="B69" s="43"/>
      <c r="C69" s="43"/>
      <c r="D69" s="43"/>
      <c r="E69" s="43"/>
      <c r="F69" s="43"/>
      <c r="G69" s="43"/>
      <c r="H69" s="43"/>
      <c r="I69" s="70" t="s">
        <v>137</v>
      </c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43" t="s">
        <v>107</v>
      </c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</row>
    <row r="70" spans="1:123" s="14" customFormat="1">
      <c r="A70" s="43"/>
      <c r="B70" s="43"/>
      <c r="C70" s="43"/>
      <c r="D70" s="43"/>
      <c r="E70" s="43"/>
      <c r="F70" s="43"/>
      <c r="G70" s="43"/>
      <c r="H70" s="46"/>
      <c r="I70" s="47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9"/>
      <c r="AP70" s="50" t="s">
        <v>45</v>
      </c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</row>
    <row r="71" spans="1:123" s="14" customFormat="1" ht="15.75" customHeight="1">
      <c r="A71" s="43"/>
      <c r="B71" s="43"/>
      <c r="C71" s="43"/>
      <c r="D71" s="43"/>
      <c r="E71" s="43"/>
      <c r="F71" s="43"/>
      <c r="G71" s="43"/>
      <c r="H71" s="46"/>
      <c r="I71" s="64" t="s">
        <v>138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6"/>
      <c r="AP71" s="50" t="s">
        <v>109</v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</row>
    <row r="72" spans="1:123" s="14" customFormat="1">
      <c r="A72" s="43" t="s">
        <v>110</v>
      </c>
      <c r="B72" s="43"/>
      <c r="C72" s="43"/>
      <c r="D72" s="43"/>
      <c r="E72" s="43"/>
      <c r="F72" s="43"/>
      <c r="G72" s="43"/>
      <c r="H72" s="46"/>
      <c r="I72" s="55" t="s">
        <v>111</v>
      </c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7"/>
      <c r="AP72" s="50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</row>
    <row r="73" spans="1:123" s="14" customFormat="1">
      <c r="A73" s="43"/>
      <c r="B73" s="43"/>
      <c r="C73" s="43"/>
      <c r="D73" s="43"/>
      <c r="E73" s="43"/>
      <c r="F73" s="43"/>
      <c r="G73" s="43"/>
      <c r="H73" s="46"/>
      <c r="I73" s="55" t="s">
        <v>241</v>
      </c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7"/>
      <c r="AP73" s="50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</row>
    <row r="74" spans="1:123" s="14" customFormat="1">
      <c r="A74" s="43"/>
      <c r="B74" s="43"/>
      <c r="C74" s="43"/>
      <c r="D74" s="43"/>
      <c r="E74" s="43"/>
      <c r="F74" s="43"/>
      <c r="G74" s="43"/>
      <c r="H74" s="46"/>
      <c r="I74" s="55" t="s">
        <v>112</v>
      </c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7"/>
      <c r="AP74" s="50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</row>
    <row r="75" spans="1:123" s="14" customFormat="1">
      <c r="A75" s="43" t="s">
        <v>113</v>
      </c>
      <c r="B75" s="43"/>
      <c r="C75" s="43"/>
      <c r="D75" s="43"/>
      <c r="E75" s="43"/>
      <c r="F75" s="43"/>
      <c r="G75" s="43"/>
      <c r="H75" s="46"/>
      <c r="I75" s="47" t="s">
        <v>114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9"/>
      <c r="AP75" s="50" t="s">
        <v>116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81">
        <v>33</v>
      </c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>
        <v>40</v>
      </c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>
        <v>40</v>
      </c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</row>
    <row r="76" spans="1:123" s="14" customFormat="1">
      <c r="A76" s="43"/>
      <c r="B76" s="43"/>
      <c r="C76" s="43"/>
      <c r="D76" s="43"/>
      <c r="E76" s="43"/>
      <c r="F76" s="43"/>
      <c r="G76" s="43"/>
      <c r="H76" s="46"/>
      <c r="I76" s="51" t="s">
        <v>115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3"/>
      <c r="AP76" s="74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</row>
    <row r="77" spans="1:123" s="14" customFormat="1">
      <c r="A77" s="43" t="s">
        <v>117</v>
      </c>
      <c r="B77" s="43"/>
      <c r="C77" s="43"/>
      <c r="D77" s="43"/>
      <c r="E77" s="43"/>
      <c r="F77" s="43"/>
      <c r="G77" s="43"/>
      <c r="H77" s="46"/>
      <c r="I77" s="55" t="s">
        <v>118</v>
      </c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72" t="s">
        <v>45</v>
      </c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4"/>
      <c r="BF77" s="75">
        <f>BF55/BF75/12</f>
        <v>36.471641414141416</v>
      </c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5">
        <f>CB55/CB75/12</f>
        <v>33.358125000000001</v>
      </c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5">
        <f>CX55/CX75/12</f>
        <v>35.026031249999996</v>
      </c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</row>
    <row r="78" spans="1:123" s="14" customFormat="1">
      <c r="A78" s="43"/>
      <c r="B78" s="43"/>
      <c r="C78" s="43"/>
      <c r="D78" s="43"/>
      <c r="E78" s="43"/>
      <c r="F78" s="43"/>
      <c r="G78" s="43"/>
      <c r="H78" s="46"/>
      <c r="I78" s="51" t="s">
        <v>119</v>
      </c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77" t="s">
        <v>120</v>
      </c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9"/>
      <c r="BF78" s="75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5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5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</row>
    <row r="79" spans="1:123" s="14" customFormat="1">
      <c r="A79" s="43" t="s">
        <v>121</v>
      </c>
      <c r="B79" s="43"/>
      <c r="C79" s="43"/>
      <c r="D79" s="43"/>
      <c r="E79" s="43"/>
      <c r="F79" s="43"/>
      <c r="G79" s="43"/>
      <c r="H79" s="46"/>
      <c r="I79" s="55" t="s">
        <v>122</v>
      </c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7"/>
      <c r="AP79" s="83" t="s">
        <v>342</v>
      </c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</row>
    <row r="80" spans="1:123" s="14" customFormat="1">
      <c r="A80" s="43"/>
      <c r="B80" s="43"/>
      <c r="C80" s="43"/>
      <c r="D80" s="43"/>
      <c r="E80" s="43"/>
      <c r="F80" s="43"/>
      <c r="G80" s="43"/>
      <c r="H80" s="46"/>
      <c r="I80" s="55" t="s">
        <v>123</v>
      </c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7"/>
      <c r="AP80" s="86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8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</row>
    <row r="81" spans="1:123" s="14" customFormat="1">
      <c r="A81" s="43"/>
      <c r="B81" s="43"/>
      <c r="C81" s="43"/>
      <c r="D81" s="43"/>
      <c r="E81" s="43"/>
      <c r="F81" s="43"/>
      <c r="G81" s="43"/>
      <c r="H81" s="46"/>
      <c r="I81" s="51" t="s">
        <v>124</v>
      </c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3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1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</row>
    <row r="82" spans="1:123" s="14" customFormat="1">
      <c r="A82" s="43"/>
      <c r="B82" s="43"/>
      <c r="C82" s="43"/>
      <c r="D82" s="43"/>
      <c r="E82" s="43"/>
      <c r="F82" s="43"/>
      <c r="G82" s="43"/>
      <c r="H82" s="43"/>
      <c r="I82" s="82" t="s">
        <v>106</v>
      </c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</row>
    <row r="83" spans="1:123" s="14" customFormat="1">
      <c r="A83" s="43"/>
      <c r="B83" s="43"/>
      <c r="C83" s="43"/>
      <c r="D83" s="43"/>
      <c r="E83" s="43"/>
      <c r="F83" s="43"/>
      <c r="G83" s="43"/>
      <c r="H83" s="46"/>
      <c r="I83" s="47" t="s">
        <v>139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9"/>
      <c r="AP83" s="50" t="s">
        <v>45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5">
        <v>1110.9000000000001</v>
      </c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>
        <v>1110.9000000000001</v>
      </c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>
        <v>1110.9000000000001</v>
      </c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</row>
    <row r="84" spans="1:123" s="14" customFormat="1">
      <c r="A84" s="43"/>
      <c r="B84" s="43"/>
      <c r="C84" s="43"/>
      <c r="D84" s="43"/>
      <c r="E84" s="43"/>
      <c r="F84" s="43"/>
      <c r="G84" s="43"/>
      <c r="H84" s="46"/>
      <c r="I84" s="55" t="s">
        <v>140</v>
      </c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7"/>
      <c r="AP84" s="50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</row>
    <row r="85" spans="1:123" s="14" customFormat="1">
      <c r="A85" s="43"/>
      <c r="B85" s="43"/>
      <c r="C85" s="43"/>
      <c r="D85" s="43"/>
      <c r="E85" s="43"/>
      <c r="F85" s="43"/>
      <c r="G85" s="43"/>
      <c r="H85" s="46"/>
      <c r="I85" s="47" t="s">
        <v>125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9"/>
      <c r="AP85" s="50" t="s">
        <v>45</v>
      </c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</row>
    <row r="86" spans="1:123" s="14" customFormat="1">
      <c r="A86" s="43"/>
      <c r="B86" s="43"/>
      <c r="C86" s="43"/>
      <c r="D86" s="43"/>
      <c r="E86" s="43"/>
      <c r="F86" s="43"/>
      <c r="G86" s="43"/>
      <c r="H86" s="46"/>
      <c r="I86" s="55" t="s">
        <v>126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7"/>
      <c r="AP86" s="50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</row>
    <row r="87" spans="1:123" s="14" customFormat="1">
      <c r="A87" s="43"/>
      <c r="B87" s="43"/>
      <c r="C87" s="43"/>
      <c r="D87" s="43"/>
      <c r="E87" s="43"/>
      <c r="F87" s="43"/>
      <c r="G87" s="43"/>
      <c r="H87" s="46"/>
      <c r="I87" s="51" t="s">
        <v>127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3"/>
      <c r="AP87" s="50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</row>
    <row r="88" spans="1:123" ht="24.9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23" s="16" customFormat="1" ht="12" customHeight="1">
      <c r="A89" s="15" t="s">
        <v>141</v>
      </c>
    </row>
    <row r="90" spans="1:123" s="16" customFormat="1" ht="12" customHeight="1">
      <c r="A90" s="15" t="s">
        <v>142</v>
      </c>
    </row>
    <row r="91" spans="1:123" s="16" customFormat="1" ht="12" customHeight="1">
      <c r="A91" s="15" t="s">
        <v>143</v>
      </c>
    </row>
    <row r="92" spans="1:123" s="16" customFormat="1" ht="12" customHeight="1">
      <c r="A92" s="15" t="s">
        <v>144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65"/>
  <sheetViews>
    <sheetView workbookViewId="0">
      <selection activeCell="A5" sqref="A5:DS5"/>
    </sheetView>
  </sheetViews>
  <sheetFormatPr defaultColWidth="1.140625" defaultRowHeight="15.75"/>
  <cols>
    <col min="1" max="126" width="1.140625" style="13"/>
    <col min="127" max="127" width="1.140625" style="13" customWidth="1"/>
    <col min="128" max="16384" width="1.140625" style="13"/>
  </cols>
  <sheetData>
    <row r="1" spans="1:124" s="11" customFormat="1" ht="11.25">
      <c r="DS1" s="12" t="s">
        <v>147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5" spans="1:124" s="23" customFormat="1" ht="18.75">
      <c r="A5" s="33" t="s">
        <v>148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7" spans="1:124">
      <c r="A7" s="34" t="s">
        <v>26</v>
      </c>
      <c r="B7" s="35"/>
      <c r="C7" s="35"/>
      <c r="D7" s="35"/>
      <c r="E7" s="35"/>
      <c r="F7" s="35"/>
      <c r="G7" s="35"/>
      <c r="H7" s="36"/>
      <c r="I7" s="34" t="s">
        <v>28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6"/>
      <c r="AP7" s="34" t="s">
        <v>29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6"/>
      <c r="BF7" s="34" t="s">
        <v>31</v>
      </c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6"/>
      <c r="CB7" s="34" t="s">
        <v>35</v>
      </c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6"/>
      <c r="CX7" s="34" t="s">
        <v>33</v>
      </c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6"/>
    </row>
    <row r="8" spans="1:124">
      <c r="A8" s="40" t="s">
        <v>27</v>
      </c>
      <c r="B8" s="41"/>
      <c r="C8" s="41"/>
      <c r="D8" s="41"/>
      <c r="E8" s="41"/>
      <c r="F8" s="41"/>
      <c r="G8" s="41"/>
      <c r="H8" s="42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2"/>
      <c r="AP8" s="40" t="s">
        <v>30</v>
      </c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40" t="s">
        <v>32</v>
      </c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2"/>
      <c r="CB8" s="40" t="s">
        <v>36</v>
      </c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2"/>
      <c r="CX8" s="40" t="s">
        <v>34</v>
      </c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2"/>
    </row>
    <row r="9" spans="1:124" ht="19.5" customHeight="1">
      <c r="A9" s="40"/>
      <c r="B9" s="41"/>
      <c r="C9" s="41"/>
      <c r="D9" s="41"/>
      <c r="E9" s="41"/>
      <c r="F9" s="41"/>
      <c r="G9" s="41"/>
      <c r="H9" s="42"/>
      <c r="I9" s="4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2"/>
      <c r="AP9" s="37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37" t="s">
        <v>348</v>
      </c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9"/>
      <c r="CB9" s="37" t="s">
        <v>349</v>
      </c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9"/>
      <c r="CX9" s="37" t="s">
        <v>350</v>
      </c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9"/>
    </row>
    <row r="10" spans="1:124" s="14" customFormat="1">
      <c r="A10" s="72" t="s">
        <v>37</v>
      </c>
      <c r="B10" s="73"/>
      <c r="C10" s="73"/>
      <c r="D10" s="73"/>
      <c r="E10" s="73"/>
      <c r="F10" s="73"/>
      <c r="G10" s="73"/>
      <c r="H10" s="74"/>
      <c r="I10" s="48" t="s">
        <v>149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9"/>
      <c r="AP10" s="94" t="s">
        <v>69</v>
      </c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2">
        <f>BF13+BF84+BF101</f>
        <v>242838.15100000001</v>
      </c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100">
        <f>CB13+CB84+CB101</f>
        <v>240790.89955786601</v>
      </c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2"/>
      <c r="CX10" s="92">
        <f>CX13+CX84+CX101</f>
        <v>239202.57999059802</v>
      </c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</row>
    <row r="11" spans="1:124" s="14" customFormat="1">
      <c r="A11" s="77"/>
      <c r="B11" s="78"/>
      <c r="C11" s="78"/>
      <c r="D11" s="78"/>
      <c r="E11" s="78"/>
      <c r="F11" s="78"/>
      <c r="G11" s="78"/>
      <c r="H11" s="79"/>
      <c r="I11" s="52" t="s">
        <v>150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  <c r="AP11" s="97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103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5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</row>
    <row r="12" spans="1:124" s="14" customFormat="1">
      <c r="A12" s="77"/>
      <c r="B12" s="78"/>
      <c r="C12" s="78"/>
      <c r="D12" s="78"/>
      <c r="E12" s="78"/>
      <c r="F12" s="78"/>
      <c r="G12" s="78"/>
      <c r="H12" s="79"/>
      <c r="I12" s="52" t="s">
        <v>92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0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</row>
    <row r="13" spans="1:124" s="14" customFormat="1">
      <c r="A13" s="93" t="s">
        <v>44</v>
      </c>
      <c r="B13" s="93"/>
      <c r="C13" s="93"/>
      <c r="D13" s="93"/>
      <c r="E13" s="93"/>
      <c r="F13" s="93"/>
      <c r="G13" s="93"/>
      <c r="H13" s="77"/>
      <c r="I13" s="55" t="s">
        <v>151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7"/>
      <c r="AP13" s="50" t="s">
        <v>69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92">
        <f>BF15+BF18</f>
        <v>82485.488000000012</v>
      </c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>
        <f>CB15+CB18</f>
        <v>83300.609592416004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>
        <f>CX15+CX18</f>
        <v>83550.120218754877</v>
      </c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</row>
    <row r="14" spans="1:124" s="14" customFormat="1">
      <c r="A14" s="43"/>
      <c r="B14" s="43"/>
      <c r="C14" s="43"/>
      <c r="D14" s="43"/>
      <c r="E14" s="43"/>
      <c r="F14" s="43"/>
      <c r="G14" s="43"/>
      <c r="H14" s="46"/>
      <c r="I14" s="51" t="s">
        <v>152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  <c r="AP14" s="50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</row>
    <row r="15" spans="1:124" s="14" customFormat="1">
      <c r="A15" s="43" t="s">
        <v>153</v>
      </c>
      <c r="B15" s="43"/>
      <c r="C15" s="43"/>
      <c r="D15" s="43"/>
      <c r="E15" s="43"/>
      <c r="F15" s="43"/>
      <c r="G15" s="43"/>
      <c r="H15" s="43"/>
      <c r="I15" s="44" t="s">
        <v>154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3" t="s">
        <v>69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76">
        <f>BF16+BF17</f>
        <v>0</v>
      </c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>
        <f>CB16+CB17</f>
        <v>0</v>
      </c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>
        <f>CX16+CX17</f>
        <v>0</v>
      </c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</row>
    <row r="16" spans="1:124" s="14" customFormat="1">
      <c r="A16" s="43"/>
      <c r="B16" s="43"/>
      <c r="C16" s="43"/>
      <c r="D16" s="43"/>
      <c r="E16" s="43"/>
      <c r="F16" s="43"/>
      <c r="G16" s="43"/>
      <c r="H16" s="43"/>
      <c r="I16" s="69" t="s">
        <v>155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43" t="s">
        <v>69</v>
      </c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76">
        <f>BF29+BF40+BF51+BF63+BF71+BF79</f>
        <v>0</v>
      </c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>
        <f>CB29+CB40+CB51+CB63+CB71+CB79</f>
        <v>0</v>
      </c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>
        <f>CX29+CX40+CX51+CX63+CX71+CX79</f>
        <v>0</v>
      </c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</row>
    <row r="17" spans="1:123" s="14" customFormat="1">
      <c r="A17" s="43"/>
      <c r="B17" s="43"/>
      <c r="C17" s="43"/>
      <c r="D17" s="43"/>
      <c r="E17" s="43"/>
      <c r="F17" s="43"/>
      <c r="G17" s="43"/>
      <c r="H17" s="43"/>
      <c r="I17" s="69" t="s">
        <v>156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43" t="s">
        <v>69</v>
      </c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76">
        <f>BF30+BF41+BF52+BF64+BF72+BF80</f>
        <v>0</v>
      </c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>
        <f>CB30+CB41+CB52+CB64+CB72+CB80</f>
        <v>0</v>
      </c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>
        <f>CX30+CX41+CX52+CX64+CX72+CX80</f>
        <v>0</v>
      </c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</row>
    <row r="18" spans="1:123" s="14" customFormat="1">
      <c r="A18" s="43" t="s">
        <v>157</v>
      </c>
      <c r="B18" s="43"/>
      <c r="C18" s="43"/>
      <c r="D18" s="43"/>
      <c r="E18" s="43"/>
      <c r="F18" s="43"/>
      <c r="G18" s="43"/>
      <c r="H18" s="43"/>
      <c r="I18" s="69" t="s">
        <v>158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43" t="s">
        <v>69</v>
      </c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106">
        <f>BF19+BF20</f>
        <v>82485.488000000012</v>
      </c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>
        <f>CB19+CB20</f>
        <v>83300.609592416004</v>
      </c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>
        <f>CX19+CX20</f>
        <v>83550.120218754877</v>
      </c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</row>
    <row r="19" spans="1:123" s="14" customFormat="1">
      <c r="A19" s="43"/>
      <c r="B19" s="43"/>
      <c r="C19" s="43"/>
      <c r="D19" s="43"/>
      <c r="E19" s="43"/>
      <c r="F19" s="43"/>
      <c r="G19" s="43"/>
      <c r="H19" s="43"/>
      <c r="I19" s="69" t="s">
        <v>155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43" t="s">
        <v>69</v>
      </c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106">
        <f>BF32+BF43+BF54+BF66+BF74+BF82</f>
        <v>41010.243000000002</v>
      </c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>
        <f>CB32+CB43+CB54+CB66+CB74+CB82</f>
        <v>43020.400221325996</v>
      </c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>
        <f>CX32+CX43+CX54+CX66+CX74+CX82</f>
        <v>43149.520340389092</v>
      </c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</row>
    <row r="20" spans="1:123" s="14" customFormat="1">
      <c r="A20" s="43"/>
      <c r="B20" s="43"/>
      <c r="C20" s="43"/>
      <c r="D20" s="43"/>
      <c r="E20" s="43"/>
      <c r="F20" s="43"/>
      <c r="G20" s="43"/>
      <c r="H20" s="43"/>
      <c r="I20" s="69" t="s">
        <v>156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43" t="s">
        <v>69</v>
      </c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106">
        <f>BF33+BF44+BF55+BF67+BF75+BF83</f>
        <v>41475.245000000003</v>
      </c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>
        <f>CB33+CB44+CB55+CB67+CB75+CB83</f>
        <v>40280.209371090001</v>
      </c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>
        <f>CX33+CX44+CX55+CX67+CX75+CX83</f>
        <v>40400.599878365785</v>
      </c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</row>
    <row r="21" spans="1:123" s="14" customFormat="1">
      <c r="A21" s="43"/>
      <c r="B21" s="43"/>
      <c r="C21" s="43"/>
      <c r="D21" s="43"/>
      <c r="E21" s="43"/>
      <c r="F21" s="43"/>
      <c r="G21" s="43"/>
      <c r="H21" s="43"/>
      <c r="I21" s="54" t="s">
        <v>92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</row>
    <row r="22" spans="1:123" s="14" customFormat="1">
      <c r="A22" s="43" t="s">
        <v>159</v>
      </c>
      <c r="B22" s="43"/>
      <c r="C22" s="43"/>
      <c r="D22" s="43"/>
      <c r="E22" s="43"/>
      <c r="F22" s="43"/>
      <c r="G22" s="43"/>
      <c r="H22" s="46"/>
      <c r="I22" s="47" t="s">
        <v>160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9"/>
      <c r="AP22" s="50" t="s">
        <v>69</v>
      </c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92">
        <f>BF28+BF31</f>
        <v>60794.923000000003</v>
      </c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>
        <f>CB28+CB31</f>
        <v>61395.698429085998</v>
      </c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>
        <f>CX28+CX31</f>
        <v>61579.581941579541</v>
      </c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</row>
    <row r="23" spans="1:123" s="14" customFormat="1">
      <c r="A23" s="43"/>
      <c r="B23" s="43"/>
      <c r="C23" s="43"/>
      <c r="D23" s="43"/>
      <c r="E23" s="43"/>
      <c r="F23" s="43"/>
      <c r="G23" s="43"/>
      <c r="H23" s="46"/>
      <c r="I23" s="55" t="s">
        <v>161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50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</row>
    <row r="24" spans="1:123" s="14" customFormat="1">
      <c r="A24" s="43"/>
      <c r="B24" s="43"/>
      <c r="C24" s="43"/>
      <c r="D24" s="43"/>
      <c r="E24" s="43"/>
      <c r="F24" s="43"/>
      <c r="G24" s="43"/>
      <c r="H24" s="46"/>
      <c r="I24" s="55" t="s">
        <v>162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50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</row>
    <row r="25" spans="1:123" s="14" customFormat="1">
      <c r="A25" s="43"/>
      <c r="B25" s="43"/>
      <c r="C25" s="43"/>
      <c r="D25" s="43"/>
      <c r="E25" s="43"/>
      <c r="F25" s="43"/>
      <c r="G25" s="43"/>
      <c r="H25" s="46"/>
      <c r="I25" s="55" t="s">
        <v>163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7"/>
      <c r="AP25" s="50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</row>
    <row r="26" spans="1:123" s="14" customFormat="1">
      <c r="A26" s="43"/>
      <c r="B26" s="43"/>
      <c r="C26" s="43"/>
      <c r="D26" s="43"/>
      <c r="E26" s="43"/>
      <c r="F26" s="43"/>
      <c r="G26" s="43"/>
      <c r="H26" s="46"/>
      <c r="I26" s="55" t="s">
        <v>164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50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</row>
    <row r="27" spans="1:123" s="14" customFormat="1">
      <c r="A27" s="43"/>
      <c r="B27" s="43"/>
      <c r="C27" s="43"/>
      <c r="D27" s="43"/>
      <c r="E27" s="43"/>
      <c r="F27" s="43"/>
      <c r="G27" s="43"/>
      <c r="H27" s="46"/>
      <c r="I27" s="51" t="s">
        <v>165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50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</row>
    <row r="28" spans="1:123" s="14" customFormat="1">
      <c r="A28" s="43" t="s">
        <v>25</v>
      </c>
      <c r="B28" s="43"/>
      <c r="C28" s="43"/>
      <c r="D28" s="43"/>
      <c r="E28" s="43"/>
      <c r="F28" s="43"/>
      <c r="G28" s="43"/>
      <c r="H28" s="43"/>
      <c r="I28" s="44" t="s">
        <v>154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3" t="s">
        <v>69</v>
      </c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76">
        <f>BF29+BF30</f>
        <v>0</v>
      </c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>
        <f>CB29+CB30</f>
        <v>0</v>
      </c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>
        <f>CX29+CX30</f>
        <v>0</v>
      </c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</row>
    <row r="29" spans="1:123" s="14" customFormat="1">
      <c r="A29" s="43"/>
      <c r="B29" s="43"/>
      <c r="C29" s="43"/>
      <c r="D29" s="43"/>
      <c r="E29" s="43"/>
      <c r="F29" s="43"/>
      <c r="G29" s="43"/>
      <c r="H29" s="43"/>
      <c r="I29" s="69" t="s">
        <v>155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43" t="s">
        <v>69</v>
      </c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</row>
    <row r="30" spans="1:123" s="14" customFormat="1">
      <c r="A30" s="43"/>
      <c r="B30" s="43"/>
      <c r="C30" s="43"/>
      <c r="D30" s="43"/>
      <c r="E30" s="43"/>
      <c r="F30" s="43"/>
      <c r="G30" s="43"/>
      <c r="H30" s="43"/>
      <c r="I30" s="69" t="s">
        <v>156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43" t="s">
        <v>69</v>
      </c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</row>
    <row r="31" spans="1:123" s="14" customFormat="1">
      <c r="A31" s="43" t="s">
        <v>166</v>
      </c>
      <c r="B31" s="43"/>
      <c r="C31" s="43"/>
      <c r="D31" s="43"/>
      <c r="E31" s="43"/>
      <c r="F31" s="43"/>
      <c r="G31" s="43"/>
      <c r="H31" s="43"/>
      <c r="I31" s="69" t="s">
        <v>158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43" t="s">
        <v>69</v>
      </c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106">
        <f>BF32+BF33</f>
        <v>60794.923000000003</v>
      </c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>
        <f>CB32+CB33</f>
        <v>61395.698429085998</v>
      </c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>
        <f>CX32+CX33</f>
        <v>61579.581941579541</v>
      </c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</row>
    <row r="32" spans="1:123" s="14" customFormat="1">
      <c r="A32" s="43"/>
      <c r="B32" s="43"/>
      <c r="C32" s="43"/>
      <c r="D32" s="43"/>
      <c r="E32" s="43"/>
      <c r="F32" s="43"/>
      <c r="G32" s="43"/>
      <c r="H32" s="43"/>
      <c r="I32" s="69" t="s">
        <v>155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43" t="s">
        <v>69</v>
      </c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76">
        <v>29844.719000000001</v>
      </c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>
        <f>BF32*1.009882+1604.894</f>
        <v>31744.538513158001</v>
      </c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>
        <f>CB32*1.002996+0.231</f>
        <v>31839.876150543423</v>
      </c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</row>
    <row r="33" spans="1:123" s="14" customFormat="1">
      <c r="A33" s="43"/>
      <c r="B33" s="43"/>
      <c r="C33" s="43"/>
      <c r="D33" s="43"/>
      <c r="E33" s="43"/>
      <c r="F33" s="43"/>
      <c r="G33" s="43"/>
      <c r="H33" s="43"/>
      <c r="I33" s="69" t="s">
        <v>156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43" t="s">
        <v>69</v>
      </c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76">
        <v>30950.204000000002</v>
      </c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>
        <f>BF33*1.009882-1604.894</f>
        <v>29651.159915928001</v>
      </c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>
        <f>CB33*1.002996-0.289</f>
        <v>29739.705791036122</v>
      </c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</row>
    <row r="34" spans="1:123" s="17" customFormat="1">
      <c r="A34" s="43" t="s">
        <v>167</v>
      </c>
      <c r="B34" s="43"/>
      <c r="C34" s="43"/>
      <c r="D34" s="43"/>
      <c r="E34" s="43"/>
      <c r="F34" s="43"/>
      <c r="G34" s="43"/>
      <c r="H34" s="46"/>
      <c r="I34" s="47" t="s">
        <v>160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  <c r="AP34" s="94" t="s">
        <v>69</v>
      </c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  <c r="BF34" s="92">
        <f>BF39+BF42</f>
        <v>8668.4220000000005</v>
      </c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>
        <f>CB39+CB42</f>
        <v>8754.0833462039991</v>
      </c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>
        <f>CX39+CX42</f>
        <v>8780.3105799092264</v>
      </c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</row>
    <row r="35" spans="1:123" s="17" customFormat="1">
      <c r="A35" s="43"/>
      <c r="B35" s="43"/>
      <c r="C35" s="43"/>
      <c r="D35" s="43"/>
      <c r="E35" s="43"/>
      <c r="F35" s="43"/>
      <c r="G35" s="43"/>
      <c r="H35" s="46"/>
      <c r="I35" s="55" t="s">
        <v>161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107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9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</row>
    <row r="36" spans="1:123" s="17" customFormat="1">
      <c r="A36" s="43"/>
      <c r="B36" s="43"/>
      <c r="C36" s="43"/>
      <c r="D36" s="43"/>
      <c r="E36" s="43"/>
      <c r="F36" s="43"/>
      <c r="G36" s="43"/>
      <c r="H36" s="46"/>
      <c r="I36" s="55" t="s">
        <v>168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7"/>
      <c r="AP36" s="107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9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</row>
    <row r="37" spans="1:123" s="17" customFormat="1">
      <c r="A37" s="43"/>
      <c r="B37" s="43"/>
      <c r="C37" s="43"/>
      <c r="D37" s="43"/>
      <c r="E37" s="43"/>
      <c r="F37" s="43"/>
      <c r="G37" s="43"/>
      <c r="H37" s="46"/>
      <c r="I37" s="55" t="s">
        <v>169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7"/>
      <c r="AP37" s="107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9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</row>
    <row r="38" spans="1:123" s="17" customFormat="1">
      <c r="A38" s="43"/>
      <c r="B38" s="43"/>
      <c r="C38" s="43"/>
      <c r="D38" s="43"/>
      <c r="E38" s="43"/>
      <c r="F38" s="43"/>
      <c r="G38" s="43"/>
      <c r="H38" s="46"/>
      <c r="I38" s="51" t="s">
        <v>330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97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9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</row>
    <row r="39" spans="1:123" s="14" customFormat="1">
      <c r="A39" s="43" t="s">
        <v>170</v>
      </c>
      <c r="B39" s="43"/>
      <c r="C39" s="43"/>
      <c r="D39" s="43"/>
      <c r="E39" s="43"/>
      <c r="F39" s="43"/>
      <c r="G39" s="43"/>
      <c r="H39" s="43"/>
      <c r="I39" s="44" t="s">
        <v>154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3" t="s">
        <v>69</v>
      </c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76">
        <f>BF40+BF41</f>
        <v>0</v>
      </c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>
        <f>CB40+CB41</f>
        <v>0</v>
      </c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>
        <f>CX40+CX41</f>
        <v>0</v>
      </c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</row>
    <row r="40" spans="1:123" s="14" customFormat="1">
      <c r="A40" s="43"/>
      <c r="B40" s="43"/>
      <c r="C40" s="43"/>
      <c r="D40" s="43"/>
      <c r="E40" s="43"/>
      <c r="F40" s="43"/>
      <c r="G40" s="43"/>
      <c r="H40" s="43"/>
      <c r="I40" s="69" t="s">
        <v>155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43" t="s">
        <v>69</v>
      </c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</row>
    <row r="41" spans="1:123" s="14" customFormat="1">
      <c r="A41" s="43"/>
      <c r="B41" s="43"/>
      <c r="C41" s="43"/>
      <c r="D41" s="43"/>
      <c r="E41" s="43"/>
      <c r="F41" s="43"/>
      <c r="G41" s="43"/>
      <c r="H41" s="43"/>
      <c r="I41" s="69" t="s">
        <v>156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43" t="s">
        <v>69</v>
      </c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</row>
    <row r="42" spans="1:123" s="14" customFormat="1">
      <c r="A42" s="43" t="s">
        <v>171</v>
      </c>
      <c r="B42" s="43"/>
      <c r="C42" s="43"/>
      <c r="D42" s="43"/>
      <c r="E42" s="43"/>
      <c r="F42" s="43"/>
      <c r="G42" s="43"/>
      <c r="H42" s="43"/>
      <c r="I42" s="69" t="s">
        <v>158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43" t="s">
        <v>69</v>
      </c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106">
        <f>BF43+BF44</f>
        <v>8668.4220000000005</v>
      </c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>
        <f>CB43+CB44</f>
        <v>8754.0833462039991</v>
      </c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>
        <f>CX43+CX44</f>
        <v>8780.3105799092264</v>
      </c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</row>
    <row r="43" spans="1:123" s="14" customFormat="1">
      <c r="A43" s="43"/>
      <c r="B43" s="43"/>
      <c r="C43" s="43"/>
      <c r="D43" s="43"/>
      <c r="E43" s="43"/>
      <c r="F43" s="43"/>
      <c r="G43" s="43"/>
      <c r="H43" s="43"/>
      <c r="I43" s="69" t="s">
        <v>155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43" t="s">
        <v>69</v>
      </c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76">
        <v>3730.42</v>
      </c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>
        <f>BF43*1.009882</f>
        <v>3767.2840104399997</v>
      </c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>
        <f>CB43*1.002996</f>
        <v>3778.5707933352778</v>
      </c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</row>
    <row r="44" spans="1:123" s="14" customFormat="1">
      <c r="A44" s="43"/>
      <c r="B44" s="43"/>
      <c r="C44" s="43"/>
      <c r="D44" s="43"/>
      <c r="E44" s="43"/>
      <c r="F44" s="43"/>
      <c r="G44" s="43"/>
      <c r="H44" s="43"/>
      <c r="I44" s="54" t="s">
        <v>156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43" t="s">
        <v>69</v>
      </c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76">
        <v>4938.0020000000004</v>
      </c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>
        <f>BF44*1.009882</f>
        <v>4986.7993357639998</v>
      </c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>
        <f>CB44*1.002996</f>
        <v>5001.7397865739485</v>
      </c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</row>
    <row r="45" spans="1:123" s="14" customFormat="1">
      <c r="A45" s="43" t="s">
        <v>172</v>
      </c>
      <c r="B45" s="43"/>
      <c r="C45" s="43"/>
      <c r="D45" s="43"/>
      <c r="E45" s="43"/>
      <c r="F45" s="43"/>
      <c r="G45" s="43"/>
      <c r="H45" s="46"/>
      <c r="I45" s="47" t="s">
        <v>160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9"/>
      <c r="AP45" s="50" t="s">
        <v>69</v>
      </c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76">
        <f>BF50+BF53</f>
        <v>0</v>
      </c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>
        <f>CB50+CB53</f>
        <v>0</v>
      </c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>
        <f>CX50+CX53</f>
        <v>0</v>
      </c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</row>
    <row r="46" spans="1:123" s="14" customFormat="1">
      <c r="A46" s="43"/>
      <c r="B46" s="43"/>
      <c r="C46" s="43"/>
      <c r="D46" s="43"/>
      <c r="E46" s="43"/>
      <c r="F46" s="43"/>
      <c r="G46" s="43"/>
      <c r="H46" s="46"/>
      <c r="I46" s="55" t="s">
        <v>161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  <c r="AP46" s="50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</row>
    <row r="47" spans="1:123" s="14" customFormat="1">
      <c r="A47" s="43"/>
      <c r="B47" s="43"/>
      <c r="C47" s="43"/>
      <c r="D47" s="43"/>
      <c r="E47" s="43"/>
      <c r="F47" s="43"/>
      <c r="G47" s="43"/>
      <c r="H47" s="46"/>
      <c r="I47" s="55" t="s">
        <v>168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  <c r="AP47" s="50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</row>
    <row r="48" spans="1:123" s="14" customFormat="1">
      <c r="A48" s="43"/>
      <c r="B48" s="43"/>
      <c r="C48" s="43"/>
      <c r="D48" s="43"/>
      <c r="E48" s="43"/>
      <c r="F48" s="43"/>
      <c r="G48" s="43"/>
      <c r="H48" s="46"/>
      <c r="I48" s="55" t="s">
        <v>173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7"/>
      <c r="AP48" s="50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</row>
    <row r="49" spans="1:123" s="14" customFormat="1">
      <c r="A49" s="43"/>
      <c r="B49" s="43"/>
      <c r="C49" s="43"/>
      <c r="D49" s="43"/>
      <c r="E49" s="43"/>
      <c r="F49" s="43"/>
      <c r="G49" s="43"/>
      <c r="H49" s="46"/>
      <c r="I49" s="51" t="s">
        <v>174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50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</row>
    <row r="50" spans="1:123" s="14" customFormat="1">
      <c r="A50" s="43" t="s">
        <v>175</v>
      </c>
      <c r="B50" s="43"/>
      <c r="C50" s="43"/>
      <c r="D50" s="43"/>
      <c r="E50" s="43"/>
      <c r="F50" s="43"/>
      <c r="G50" s="43"/>
      <c r="H50" s="43"/>
      <c r="I50" s="44" t="s">
        <v>154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3" t="s">
        <v>69</v>
      </c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76">
        <f>BF51+BF52</f>
        <v>0</v>
      </c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>
        <f>CB51+CB52</f>
        <v>0</v>
      </c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>
        <f>CX51+CX52</f>
        <v>0</v>
      </c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</row>
    <row r="51" spans="1:123" s="14" customFormat="1">
      <c r="A51" s="43"/>
      <c r="B51" s="43"/>
      <c r="C51" s="43"/>
      <c r="D51" s="43"/>
      <c r="E51" s="43"/>
      <c r="F51" s="43"/>
      <c r="G51" s="43"/>
      <c r="H51" s="43"/>
      <c r="I51" s="69" t="s">
        <v>155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43" t="s">
        <v>69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76">
        <v>0</v>
      </c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>
        <v>0</v>
      </c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>
        <v>0</v>
      </c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</row>
    <row r="52" spans="1:123" s="14" customFormat="1">
      <c r="A52" s="43"/>
      <c r="B52" s="43"/>
      <c r="C52" s="43"/>
      <c r="D52" s="43"/>
      <c r="E52" s="43"/>
      <c r="F52" s="43"/>
      <c r="G52" s="43"/>
      <c r="H52" s="43"/>
      <c r="I52" s="69" t="s">
        <v>156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43" t="s">
        <v>69</v>
      </c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76">
        <v>0</v>
      </c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>
        <v>0</v>
      </c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>
        <v>0</v>
      </c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</row>
    <row r="53" spans="1:123" s="14" customFormat="1">
      <c r="A53" s="43" t="s">
        <v>176</v>
      </c>
      <c r="B53" s="43"/>
      <c r="C53" s="43"/>
      <c r="D53" s="43"/>
      <c r="E53" s="43"/>
      <c r="F53" s="43"/>
      <c r="G53" s="43"/>
      <c r="H53" s="43"/>
      <c r="I53" s="69" t="s">
        <v>158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43" t="s">
        <v>69</v>
      </c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76">
        <f>BF54+BF55</f>
        <v>0</v>
      </c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>
        <f>CB54+CB55</f>
        <v>0</v>
      </c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>
        <f>CX54+CX55</f>
        <v>0</v>
      </c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</row>
    <row r="54" spans="1:123" s="14" customFormat="1">
      <c r="A54" s="43"/>
      <c r="B54" s="43"/>
      <c r="C54" s="43"/>
      <c r="D54" s="43"/>
      <c r="E54" s="43"/>
      <c r="F54" s="43"/>
      <c r="G54" s="43"/>
      <c r="H54" s="43"/>
      <c r="I54" s="69" t="s">
        <v>155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43" t="s">
        <v>69</v>
      </c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76">
        <v>0</v>
      </c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>
        <v>0</v>
      </c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>
        <v>0</v>
      </c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</row>
    <row r="55" spans="1:123" s="14" customFormat="1">
      <c r="A55" s="43"/>
      <c r="B55" s="43"/>
      <c r="C55" s="43"/>
      <c r="D55" s="43"/>
      <c r="E55" s="43"/>
      <c r="F55" s="43"/>
      <c r="G55" s="43"/>
      <c r="H55" s="43"/>
      <c r="I55" s="54" t="s">
        <v>156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43" t="s">
        <v>69</v>
      </c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76">
        <v>0</v>
      </c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>
        <v>0</v>
      </c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>
        <v>0</v>
      </c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</row>
    <row r="56" spans="1:123" s="14" customFormat="1">
      <c r="A56" s="43" t="s">
        <v>177</v>
      </c>
      <c r="B56" s="43"/>
      <c r="C56" s="43"/>
      <c r="D56" s="43"/>
      <c r="E56" s="43"/>
      <c r="F56" s="43"/>
      <c r="G56" s="43"/>
      <c r="H56" s="46"/>
      <c r="I56" s="47" t="s">
        <v>160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9"/>
      <c r="AP56" s="50" t="s">
        <v>69</v>
      </c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76">
        <f>BF62+BF65</f>
        <v>0</v>
      </c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>
        <f>CB62+CB65</f>
        <v>0</v>
      </c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>
        <f>CX62+CX65</f>
        <v>0</v>
      </c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</row>
    <row r="57" spans="1:123" s="14" customFormat="1">
      <c r="A57" s="43"/>
      <c r="B57" s="43"/>
      <c r="C57" s="43"/>
      <c r="D57" s="43"/>
      <c r="E57" s="43"/>
      <c r="F57" s="43"/>
      <c r="G57" s="43"/>
      <c r="H57" s="46"/>
      <c r="I57" s="55" t="s">
        <v>161</v>
      </c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7"/>
      <c r="AP57" s="50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</row>
    <row r="58" spans="1:123" s="14" customFormat="1">
      <c r="A58" s="43"/>
      <c r="B58" s="43"/>
      <c r="C58" s="43"/>
      <c r="D58" s="43"/>
      <c r="E58" s="43"/>
      <c r="F58" s="43"/>
      <c r="G58" s="43"/>
      <c r="H58" s="46"/>
      <c r="I58" s="55" t="s">
        <v>168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7"/>
      <c r="AP58" s="50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</row>
    <row r="59" spans="1:123" s="14" customFormat="1">
      <c r="A59" s="43"/>
      <c r="B59" s="43"/>
      <c r="C59" s="43"/>
      <c r="D59" s="43"/>
      <c r="E59" s="43"/>
      <c r="F59" s="43"/>
      <c r="G59" s="43"/>
      <c r="H59" s="46"/>
      <c r="I59" s="55" t="s">
        <v>163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  <c r="AP59" s="50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</row>
    <row r="60" spans="1:123" s="14" customFormat="1">
      <c r="A60" s="43"/>
      <c r="B60" s="43"/>
      <c r="C60" s="43"/>
      <c r="D60" s="43"/>
      <c r="E60" s="43"/>
      <c r="F60" s="43"/>
      <c r="G60" s="43"/>
      <c r="H60" s="46"/>
      <c r="I60" s="55" t="s">
        <v>178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7"/>
      <c r="AP60" s="50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</row>
    <row r="61" spans="1:123" s="14" customFormat="1">
      <c r="A61" s="43"/>
      <c r="B61" s="43"/>
      <c r="C61" s="43"/>
      <c r="D61" s="43"/>
      <c r="E61" s="43"/>
      <c r="F61" s="43"/>
      <c r="G61" s="43"/>
      <c r="H61" s="46"/>
      <c r="I61" s="51" t="s">
        <v>165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3"/>
      <c r="AP61" s="50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</row>
    <row r="62" spans="1:123" s="14" customFormat="1">
      <c r="A62" s="43" t="s">
        <v>179</v>
      </c>
      <c r="B62" s="43"/>
      <c r="C62" s="43"/>
      <c r="D62" s="43"/>
      <c r="E62" s="43"/>
      <c r="F62" s="43"/>
      <c r="G62" s="43"/>
      <c r="H62" s="43"/>
      <c r="I62" s="44" t="s">
        <v>154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3" t="s">
        <v>69</v>
      </c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76">
        <f>BF63+BF64</f>
        <v>0</v>
      </c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>
        <f>CB63+CB64</f>
        <v>0</v>
      </c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>
        <f>CX63+CX64</f>
        <v>0</v>
      </c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</row>
    <row r="63" spans="1:123" s="14" customFormat="1">
      <c r="A63" s="43"/>
      <c r="B63" s="43"/>
      <c r="C63" s="43"/>
      <c r="D63" s="43"/>
      <c r="E63" s="43"/>
      <c r="F63" s="43"/>
      <c r="G63" s="43"/>
      <c r="H63" s="43"/>
      <c r="I63" s="69" t="s">
        <v>155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43" t="s">
        <v>69</v>
      </c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76">
        <v>0</v>
      </c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>
        <v>0</v>
      </c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>
        <v>0</v>
      </c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</row>
    <row r="64" spans="1:123" s="14" customFormat="1">
      <c r="A64" s="43"/>
      <c r="B64" s="43"/>
      <c r="C64" s="43"/>
      <c r="D64" s="43"/>
      <c r="E64" s="43"/>
      <c r="F64" s="43"/>
      <c r="G64" s="43"/>
      <c r="H64" s="43"/>
      <c r="I64" s="69" t="s">
        <v>156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43" t="s">
        <v>69</v>
      </c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76">
        <v>0</v>
      </c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>
        <v>0</v>
      </c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>
        <v>0</v>
      </c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</row>
    <row r="65" spans="1:123" s="14" customFormat="1">
      <c r="A65" s="43" t="s">
        <v>180</v>
      </c>
      <c r="B65" s="43"/>
      <c r="C65" s="43"/>
      <c r="D65" s="43"/>
      <c r="E65" s="43"/>
      <c r="F65" s="43"/>
      <c r="G65" s="43"/>
      <c r="H65" s="43"/>
      <c r="I65" s="69" t="s">
        <v>158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43" t="s">
        <v>69</v>
      </c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76">
        <f>BF66+BF67</f>
        <v>0</v>
      </c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>
        <f>CB66+CB67</f>
        <v>0</v>
      </c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>
        <f>CX66+CX67</f>
        <v>0</v>
      </c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</row>
    <row r="66" spans="1:123" s="14" customFormat="1">
      <c r="A66" s="43"/>
      <c r="B66" s="43"/>
      <c r="C66" s="43"/>
      <c r="D66" s="43"/>
      <c r="E66" s="43"/>
      <c r="F66" s="43"/>
      <c r="G66" s="43"/>
      <c r="H66" s="43"/>
      <c r="I66" s="69" t="s">
        <v>155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43" t="s">
        <v>69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76">
        <v>0</v>
      </c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>
        <v>0</v>
      </c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>
        <v>0</v>
      </c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</row>
    <row r="67" spans="1:123" s="14" customFormat="1">
      <c r="A67" s="43"/>
      <c r="B67" s="43"/>
      <c r="C67" s="43"/>
      <c r="D67" s="43"/>
      <c r="E67" s="43"/>
      <c r="F67" s="43"/>
      <c r="G67" s="43"/>
      <c r="H67" s="43"/>
      <c r="I67" s="54" t="s">
        <v>156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43" t="s">
        <v>69</v>
      </c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76">
        <v>0</v>
      </c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>
        <v>0</v>
      </c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>
        <v>0</v>
      </c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</row>
    <row r="68" spans="1:123" s="14" customFormat="1">
      <c r="A68" s="43" t="s">
        <v>181</v>
      </c>
      <c r="B68" s="43"/>
      <c r="C68" s="43"/>
      <c r="D68" s="43"/>
      <c r="E68" s="43"/>
      <c r="F68" s="43"/>
      <c r="G68" s="43"/>
      <c r="H68" s="46"/>
      <c r="I68" s="47" t="s">
        <v>182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9"/>
      <c r="AP68" s="50" t="s">
        <v>69</v>
      </c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76">
        <f>BF70+BF73</f>
        <v>0</v>
      </c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>
        <f>CB70+CB73</f>
        <v>0</v>
      </c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>
        <f>CX70+CX73</f>
        <v>0</v>
      </c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</row>
    <row r="69" spans="1:123" s="14" customFormat="1">
      <c r="A69" s="43"/>
      <c r="B69" s="43"/>
      <c r="C69" s="43"/>
      <c r="D69" s="43"/>
      <c r="E69" s="43"/>
      <c r="F69" s="43"/>
      <c r="G69" s="43"/>
      <c r="H69" s="46"/>
      <c r="I69" s="51" t="s">
        <v>183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3"/>
      <c r="AP69" s="50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</row>
    <row r="70" spans="1:123" s="14" customFormat="1">
      <c r="A70" s="43" t="s">
        <v>184</v>
      </c>
      <c r="B70" s="43"/>
      <c r="C70" s="43"/>
      <c r="D70" s="43"/>
      <c r="E70" s="43"/>
      <c r="F70" s="43"/>
      <c r="G70" s="43"/>
      <c r="H70" s="43"/>
      <c r="I70" s="44" t="s">
        <v>154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3" t="s">
        <v>69</v>
      </c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76">
        <f>BF71+BF72</f>
        <v>0</v>
      </c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>
        <f>CB71+CB72</f>
        <v>0</v>
      </c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>
        <f>CX71+CX72</f>
        <v>0</v>
      </c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</row>
    <row r="71" spans="1:123" s="14" customFormat="1">
      <c r="A71" s="43"/>
      <c r="B71" s="43"/>
      <c r="C71" s="43"/>
      <c r="D71" s="43"/>
      <c r="E71" s="43"/>
      <c r="F71" s="43"/>
      <c r="G71" s="43"/>
      <c r="H71" s="43"/>
      <c r="I71" s="69" t="s">
        <v>155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43" t="s">
        <v>69</v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76">
        <v>0</v>
      </c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>
        <v>0</v>
      </c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>
        <v>0</v>
      </c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</row>
    <row r="72" spans="1:123" s="14" customFormat="1">
      <c r="A72" s="43"/>
      <c r="B72" s="43"/>
      <c r="C72" s="43"/>
      <c r="D72" s="43"/>
      <c r="E72" s="43"/>
      <c r="F72" s="43"/>
      <c r="G72" s="43"/>
      <c r="H72" s="43"/>
      <c r="I72" s="69" t="s">
        <v>156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43" t="s">
        <v>69</v>
      </c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76">
        <v>0</v>
      </c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>
        <v>0</v>
      </c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>
        <v>0</v>
      </c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</row>
    <row r="73" spans="1:123" s="14" customFormat="1">
      <c r="A73" s="43" t="s">
        <v>185</v>
      </c>
      <c r="B73" s="43"/>
      <c r="C73" s="43"/>
      <c r="D73" s="43"/>
      <c r="E73" s="43"/>
      <c r="F73" s="43"/>
      <c r="G73" s="43"/>
      <c r="H73" s="43"/>
      <c r="I73" s="69" t="s">
        <v>158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43" t="s">
        <v>69</v>
      </c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76">
        <f>BF74+BF75</f>
        <v>0</v>
      </c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>
        <f>CB74+CB75</f>
        <v>0</v>
      </c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>
        <f>CX74+CX75</f>
        <v>0</v>
      </c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</row>
    <row r="74" spans="1:123" s="14" customFormat="1">
      <c r="A74" s="43"/>
      <c r="B74" s="43"/>
      <c r="C74" s="43"/>
      <c r="D74" s="43"/>
      <c r="E74" s="43"/>
      <c r="F74" s="43"/>
      <c r="G74" s="43"/>
      <c r="H74" s="43"/>
      <c r="I74" s="69" t="s">
        <v>155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43" t="s">
        <v>69</v>
      </c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76">
        <v>0</v>
      </c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>
        <v>0</v>
      </c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>
        <v>0</v>
      </c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</row>
    <row r="75" spans="1:123" s="14" customFormat="1">
      <c r="A75" s="43"/>
      <c r="B75" s="43"/>
      <c r="C75" s="43"/>
      <c r="D75" s="43"/>
      <c r="E75" s="43"/>
      <c r="F75" s="43"/>
      <c r="G75" s="43"/>
      <c r="H75" s="43"/>
      <c r="I75" s="54" t="s">
        <v>156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43" t="s">
        <v>69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76">
        <v>0</v>
      </c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>
        <v>0</v>
      </c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>
        <v>0</v>
      </c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</row>
    <row r="76" spans="1:123" s="17" customFormat="1">
      <c r="A76" s="113" t="s">
        <v>186</v>
      </c>
      <c r="B76" s="113"/>
      <c r="C76" s="113"/>
      <c r="D76" s="113"/>
      <c r="E76" s="113"/>
      <c r="F76" s="113"/>
      <c r="G76" s="113"/>
      <c r="H76" s="114"/>
      <c r="I76" s="116" t="s">
        <v>187</v>
      </c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5" t="s">
        <v>69</v>
      </c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92">
        <f>BF78+BF81</f>
        <v>13022.143</v>
      </c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>
        <f>CB78+CB81</f>
        <v>13150.827817125999</v>
      </c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>
        <f>CX78+CX81</f>
        <v>13190.227697266109</v>
      </c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</row>
    <row r="77" spans="1:123" s="17" customFormat="1">
      <c r="A77" s="113"/>
      <c r="B77" s="113"/>
      <c r="C77" s="113"/>
      <c r="D77" s="113"/>
      <c r="E77" s="113"/>
      <c r="F77" s="113"/>
      <c r="G77" s="113"/>
      <c r="H77" s="114"/>
      <c r="I77" s="110" t="s">
        <v>188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2"/>
      <c r="AP77" s="115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</row>
    <row r="78" spans="1:123" s="14" customFormat="1">
      <c r="A78" s="43" t="s">
        <v>189</v>
      </c>
      <c r="B78" s="43"/>
      <c r="C78" s="43"/>
      <c r="D78" s="43"/>
      <c r="E78" s="43"/>
      <c r="F78" s="43"/>
      <c r="G78" s="43"/>
      <c r="H78" s="43"/>
      <c r="I78" s="44" t="s">
        <v>154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3" t="s">
        <v>69</v>
      </c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76">
        <f>BF79+BF80</f>
        <v>0</v>
      </c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>
        <f>CB79+CB80</f>
        <v>0</v>
      </c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>
        <f>CX79+CX80</f>
        <v>0</v>
      </c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</row>
    <row r="79" spans="1:123" s="14" customFormat="1">
      <c r="A79" s="43"/>
      <c r="B79" s="43"/>
      <c r="C79" s="43"/>
      <c r="D79" s="43"/>
      <c r="E79" s="43"/>
      <c r="F79" s="43"/>
      <c r="G79" s="43"/>
      <c r="H79" s="43"/>
      <c r="I79" s="69" t="s">
        <v>155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43" t="s">
        <v>69</v>
      </c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76">
        <v>0</v>
      </c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>
        <v>0</v>
      </c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>
        <v>0</v>
      </c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</row>
    <row r="80" spans="1:123" s="14" customFormat="1">
      <c r="A80" s="43"/>
      <c r="B80" s="43"/>
      <c r="C80" s="43"/>
      <c r="D80" s="43"/>
      <c r="E80" s="43"/>
      <c r="F80" s="43"/>
      <c r="G80" s="43"/>
      <c r="H80" s="43"/>
      <c r="I80" s="69" t="s">
        <v>156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43" t="s">
        <v>69</v>
      </c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76">
        <v>0</v>
      </c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>
        <v>0</v>
      </c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>
        <v>0</v>
      </c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</row>
    <row r="81" spans="1:123" s="14" customFormat="1">
      <c r="A81" s="43" t="s">
        <v>190</v>
      </c>
      <c r="B81" s="43"/>
      <c r="C81" s="43"/>
      <c r="D81" s="43"/>
      <c r="E81" s="43"/>
      <c r="F81" s="43"/>
      <c r="G81" s="43"/>
      <c r="H81" s="43"/>
      <c r="I81" s="69" t="s">
        <v>158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43" t="s">
        <v>69</v>
      </c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106">
        <f>BF82+BF83</f>
        <v>13022.143</v>
      </c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>
        <f>CB82+CB83</f>
        <v>13150.827817125999</v>
      </c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>
        <f>CX82+CX83</f>
        <v>13190.227697266109</v>
      </c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</row>
    <row r="82" spans="1:123" s="14" customFormat="1">
      <c r="A82" s="43"/>
      <c r="B82" s="43"/>
      <c r="C82" s="43"/>
      <c r="D82" s="43"/>
      <c r="E82" s="43"/>
      <c r="F82" s="43"/>
      <c r="G82" s="43"/>
      <c r="H82" s="43"/>
      <c r="I82" s="69" t="s">
        <v>155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43" t="s">
        <v>69</v>
      </c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76">
        <v>7435.1040000000003</v>
      </c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>
        <f>BF82*1.009882</f>
        <v>7508.5776977280002</v>
      </c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>
        <f>CB82*1.002996</f>
        <v>7531.0733965103936</v>
      </c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</row>
    <row r="83" spans="1:123" s="14" customFormat="1">
      <c r="A83" s="43"/>
      <c r="B83" s="43"/>
      <c r="C83" s="43"/>
      <c r="D83" s="43"/>
      <c r="E83" s="43"/>
      <c r="F83" s="43"/>
      <c r="G83" s="43"/>
      <c r="H83" s="43"/>
      <c r="I83" s="54" t="s">
        <v>156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43" t="s">
        <v>69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76">
        <v>5587.0389999999998</v>
      </c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>
        <f>BF83*1.009882</f>
        <v>5642.2501193979997</v>
      </c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>
        <f>CB83*1.002996</f>
        <v>5659.1543007557157</v>
      </c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</row>
    <row r="84" spans="1:123" s="14" customFormat="1">
      <c r="A84" s="43" t="s">
        <v>46</v>
      </c>
      <c r="B84" s="43"/>
      <c r="C84" s="43"/>
      <c r="D84" s="43"/>
      <c r="E84" s="43"/>
      <c r="F84" s="43"/>
      <c r="G84" s="43"/>
      <c r="H84" s="46"/>
      <c r="I84" s="47" t="s">
        <v>327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9"/>
      <c r="AP84" s="50" t="s">
        <v>69</v>
      </c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92">
        <f>BF89+BF92+BF95+BF98</f>
        <v>160352.663</v>
      </c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>
        <f>CB89+CB92+CB95+CB98</f>
        <v>157490.28996545001</v>
      </c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>
        <f>CX89+CX92+CX95+CX98</f>
        <v>155652.45977184316</v>
      </c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</row>
    <row r="85" spans="1:123" s="14" customFormat="1">
      <c r="A85" s="43"/>
      <c r="B85" s="43"/>
      <c r="C85" s="43"/>
      <c r="D85" s="43"/>
      <c r="E85" s="43"/>
      <c r="F85" s="43"/>
      <c r="G85" s="43"/>
      <c r="H85" s="46"/>
      <c r="I85" s="55" t="s">
        <v>191</v>
      </c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7"/>
      <c r="AP85" s="50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</row>
    <row r="86" spans="1:123" s="14" customFormat="1">
      <c r="A86" s="43"/>
      <c r="B86" s="43"/>
      <c r="C86" s="43"/>
      <c r="D86" s="43"/>
      <c r="E86" s="43"/>
      <c r="F86" s="43"/>
      <c r="G86" s="43"/>
      <c r="H86" s="46"/>
      <c r="I86" s="55" t="s">
        <v>151</v>
      </c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7"/>
      <c r="AP86" s="50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</row>
    <row r="87" spans="1:123" s="14" customFormat="1">
      <c r="A87" s="43"/>
      <c r="B87" s="43"/>
      <c r="C87" s="43"/>
      <c r="D87" s="43"/>
      <c r="E87" s="43"/>
      <c r="F87" s="43"/>
      <c r="G87" s="43"/>
      <c r="H87" s="46"/>
      <c r="I87" s="55" t="s">
        <v>192</v>
      </c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7"/>
      <c r="AP87" s="50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</row>
    <row r="88" spans="1:123" s="14" customFormat="1">
      <c r="A88" s="43"/>
      <c r="B88" s="43"/>
      <c r="C88" s="43"/>
      <c r="D88" s="43"/>
      <c r="E88" s="43"/>
      <c r="F88" s="43"/>
      <c r="G88" s="43"/>
      <c r="H88" s="46"/>
      <c r="I88" s="51" t="s">
        <v>193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3"/>
      <c r="AP88" s="50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</row>
    <row r="89" spans="1:123" s="17" customFormat="1">
      <c r="A89" s="113"/>
      <c r="B89" s="113"/>
      <c r="C89" s="113"/>
      <c r="D89" s="113"/>
      <c r="E89" s="113"/>
      <c r="F89" s="113"/>
      <c r="G89" s="113"/>
      <c r="H89" s="113"/>
      <c r="I89" s="119" t="s">
        <v>194</v>
      </c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3" t="s">
        <v>69</v>
      </c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92">
        <f>BF90+BF91</f>
        <v>84191.842999999993</v>
      </c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>
        <f>CB90+CB91</f>
        <v>82688.940602449991</v>
      </c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>
        <f>CX90+CX91</f>
        <v>81723.967354560009</v>
      </c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</row>
    <row r="90" spans="1:123" s="14" customFormat="1">
      <c r="A90" s="43"/>
      <c r="B90" s="43"/>
      <c r="C90" s="43"/>
      <c r="D90" s="43"/>
      <c r="E90" s="43"/>
      <c r="F90" s="43"/>
      <c r="G90" s="43"/>
      <c r="H90" s="43"/>
      <c r="I90" s="69" t="s">
        <v>155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43" t="s">
        <v>69</v>
      </c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76">
        <v>44057.951000000001</v>
      </c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>
        <f>BF90*0.98215-0.078</f>
        <v>43271.438574649997</v>
      </c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>
        <f>CB90*0.988331</f>
        <v>42766.504157922405</v>
      </c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</row>
    <row r="91" spans="1:123" s="14" customFormat="1">
      <c r="A91" s="43"/>
      <c r="B91" s="43"/>
      <c r="C91" s="43"/>
      <c r="D91" s="43"/>
      <c r="E91" s="43"/>
      <c r="F91" s="43"/>
      <c r="G91" s="43"/>
      <c r="H91" s="43"/>
      <c r="I91" s="69" t="s">
        <v>156</v>
      </c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43" t="s">
        <v>69</v>
      </c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76">
        <v>40133.892</v>
      </c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>
        <f>BF91*0.98215</f>
        <v>39417.502027800001</v>
      </c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>
        <f>CB91*0.988331-0.076</f>
        <v>38957.463196637604</v>
      </c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</row>
    <row r="92" spans="1:123" s="17" customFormat="1">
      <c r="A92" s="113"/>
      <c r="B92" s="113"/>
      <c r="C92" s="113"/>
      <c r="D92" s="113"/>
      <c r="E92" s="113"/>
      <c r="F92" s="113"/>
      <c r="G92" s="113"/>
      <c r="H92" s="113"/>
      <c r="I92" s="120" t="s">
        <v>195</v>
      </c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13" t="s">
        <v>69</v>
      </c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92">
        <f>BF93+BF94</f>
        <v>37796.11</v>
      </c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>
        <f>CB93+CB94</f>
        <v>37121.449436499999</v>
      </c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>
        <f>CX93+CX94</f>
        <v>36688.279243025478</v>
      </c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</row>
    <row r="93" spans="1:123" s="14" customFormat="1">
      <c r="A93" s="43"/>
      <c r="B93" s="43"/>
      <c r="C93" s="43"/>
      <c r="D93" s="43"/>
      <c r="E93" s="43"/>
      <c r="F93" s="43"/>
      <c r="G93" s="43"/>
      <c r="H93" s="43"/>
      <c r="I93" s="69" t="s">
        <v>155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43" t="s">
        <v>69</v>
      </c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76">
        <v>18286.937000000002</v>
      </c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>
        <f>BF93*0.98215</f>
        <v>17960.515174550001</v>
      </c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>
        <f>CB93*0.988331</f>
        <v>17750.933922978176</v>
      </c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</row>
    <row r="94" spans="1:123" s="14" customFormat="1">
      <c r="A94" s="43"/>
      <c r="B94" s="43"/>
      <c r="C94" s="43"/>
      <c r="D94" s="43"/>
      <c r="E94" s="43"/>
      <c r="F94" s="43"/>
      <c r="G94" s="43"/>
      <c r="H94" s="43"/>
      <c r="I94" s="69" t="s">
        <v>156</v>
      </c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43" t="s">
        <v>69</v>
      </c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76">
        <v>19509.172999999999</v>
      </c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>
        <f>BF94*0.98215</f>
        <v>19160.934261949998</v>
      </c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>
        <f>CB94*0.988331</f>
        <v>18937.345320047301</v>
      </c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</row>
    <row r="95" spans="1:123" s="17" customFormat="1">
      <c r="A95" s="113"/>
      <c r="B95" s="113"/>
      <c r="C95" s="113"/>
      <c r="D95" s="113"/>
      <c r="E95" s="113"/>
      <c r="F95" s="113"/>
      <c r="G95" s="113"/>
      <c r="H95" s="113"/>
      <c r="I95" s="120" t="s">
        <v>196</v>
      </c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13" t="s">
        <v>69</v>
      </c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92">
        <f>BF96+BF97</f>
        <v>38364.71</v>
      </c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>
        <f>CB96+CB97</f>
        <v>37679.899926500002</v>
      </c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>
        <f>CX96+CX97</f>
        <v>37240.213174257668</v>
      </c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</row>
    <row r="96" spans="1:123" s="14" customFormat="1">
      <c r="A96" s="43"/>
      <c r="B96" s="43"/>
      <c r="C96" s="43"/>
      <c r="D96" s="43"/>
      <c r="E96" s="43"/>
      <c r="F96" s="43"/>
      <c r="G96" s="43"/>
      <c r="H96" s="43"/>
      <c r="I96" s="69" t="s">
        <v>155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43" t="s">
        <v>69</v>
      </c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76">
        <v>18338.8</v>
      </c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>
        <f>BF96*0.98215</f>
        <v>18011.452419999998</v>
      </c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>
        <f>CB96*0.988331</f>
        <v>17801.276781711018</v>
      </c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</row>
    <row r="97" spans="1:123" s="14" customFormat="1">
      <c r="A97" s="43"/>
      <c r="B97" s="43"/>
      <c r="C97" s="43"/>
      <c r="D97" s="43"/>
      <c r="E97" s="43"/>
      <c r="F97" s="43"/>
      <c r="G97" s="43"/>
      <c r="H97" s="43"/>
      <c r="I97" s="69" t="s">
        <v>156</v>
      </c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43" t="s">
        <v>69</v>
      </c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76">
        <v>20025.91</v>
      </c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>
        <f>BF97*0.98215</f>
        <v>19668.447506500001</v>
      </c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>
        <f>CB97*0.988331</f>
        <v>19438.93639254665</v>
      </c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</row>
    <row r="98" spans="1:123" s="17" customFormat="1">
      <c r="A98" s="113"/>
      <c r="B98" s="113"/>
      <c r="C98" s="113"/>
      <c r="D98" s="113"/>
      <c r="E98" s="113"/>
      <c r="F98" s="113"/>
      <c r="G98" s="113"/>
      <c r="H98" s="113"/>
      <c r="I98" s="120" t="s">
        <v>197</v>
      </c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13" t="s">
        <v>69</v>
      </c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21">
        <f>BF99+BF100</f>
        <v>0</v>
      </c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>
        <f>CB99+CB100</f>
        <v>0</v>
      </c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>
        <f>CX99+CX100</f>
        <v>0</v>
      </c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</row>
    <row r="99" spans="1:123" s="14" customFormat="1">
      <c r="A99" s="43"/>
      <c r="B99" s="43"/>
      <c r="C99" s="43"/>
      <c r="D99" s="43"/>
      <c r="E99" s="43"/>
      <c r="F99" s="43"/>
      <c r="G99" s="43"/>
      <c r="H99" s="43"/>
      <c r="I99" s="69" t="s">
        <v>155</v>
      </c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43" t="s">
        <v>69</v>
      </c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76">
        <v>0</v>
      </c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>
        <v>0</v>
      </c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>
        <v>0</v>
      </c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</row>
    <row r="100" spans="1:123" s="14" customFormat="1">
      <c r="A100" s="43"/>
      <c r="B100" s="43"/>
      <c r="C100" s="43"/>
      <c r="D100" s="43"/>
      <c r="E100" s="43"/>
      <c r="F100" s="43"/>
      <c r="G100" s="43"/>
      <c r="H100" s="43"/>
      <c r="I100" s="54" t="s">
        <v>156</v>
      </c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43" t="s">
        <v>69</v>
      </c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76">
        <v>0</v>
      </c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>
        <v>0</v>
      </c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>
        <v>0</v>
      </c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</row>
    <row r="101" spans="1:123" s="14" customFormat="1">
      <c r="A101" s="43" t="s">
        <v>47</v>
      </c>
      <c r="B101" s="43"/>
      <c r="C101" s="43"/>
      <c r="D101" s="43"/>
      <c r="E101" s="43"/>
      <c r="F101" s="43"/>
      <c r="G101" s="43"/>
      <c r="H101" s="46"/>
      <c r="I101" s="47" t="s">
        <v>198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9"/>
      <c r="AP101" s="50" t="s">
        <v>69</v>
      </c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76">
        <f>BF105+BF106</f>
        <v>0</v>
      </c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>
        <f>CB105+CB106</f>
        <v>0</v>
      </c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>
        <f>CX105+CX106</f>
        <v>0</v>
      </c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</row>
    <row r="102" spans="1:123" s="14" customFormat="1">
      <c r="A102" s="43"/>
      <c r="B102" s="43"/>
      <c r="C102" s="43"/>
      <c r="D102" s="43"/>
      <c r="E102" s="43"/>
      <c r="F102" s="43"/>
      <c r="G102" s="43"/>
      <c r="H102" s="46"/>
      <c r="I102" s="55" t="s">
        <v>199</v>
      </c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7"/>
      <c r="AP102" s="50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</row>
    <row r="103" spans="1:123" s="14" customFormat="1">
      <c r="A103" s="43"/>
      <c r="B103" s="43"/>
      <c r="C103" s="43"/>
      <c r="D103" s="43"/>
      <c r="E103" s="43"/>
      <c r="F103" s="43"/>
      <c r="G103" s="43"/>
      <c r="H103" s="46"/>
      <c r="I103" s="55" t="s">
        <v>200</v>
      </c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7"/>
      <c r="AP103" s="50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</row>
    <row r="104" spans="1:123" s="14" customFormat="1">
      <c r="A104" s="43"/>
      <c r="B104" s="43"/>
      <c r="C104" s="43"/>
      <c r="D104" s="43"/>
      <c r="E104" s="43"/>
      <c r="F104" s="43"/>
      <c r="G104" s="43"/>
      <c r="H104" s="46"/>
      <c r="I104" s="51" t="s">
        <v>201</v>
      </c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3"/>
      <c r="AP104" s="50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</row>
    <row r="105" spans="1:123" s="14" customFormat="1">
      <c r="A105" s="43"/>
      <c r="B105" s="43"/>
      <c r="C105" s="43"/>
      <c r="D105" s="43"/>
      <c r="E105" s="43"/>
      <c r="F105" s="43"/>
      <c r="G105" s="43"/>
      <c r="H105" s="43"/>
      <c r="I105" s="44" t="s">
        <v>202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3" t="s">
        <v>69</v>
      </c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76">
        <v>0</v>
      </c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>
        <v>0</v>
      </c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>
        <v>0</v>
      </c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</row>
    <row r="106" spans="1:123" s="14" customFormat="1">
      <c r="A106" s="43"/>
      <c r="B106" s="43"/>
      <c r="C106" s="43"/>
      <c r="D106" s="43"/>
      <c r="E106" s="43"/>
      <c r="F106" s="43"/>
      <c r="G106" s="43"/>
      <c r="H106" s="43"/>
      <c r="I106" s="54" t="s">
        <v>203</v>
      </c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43" t="s">
        <v>69</v>
      </c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76">
        <v>0</v>
      </c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>
        <v>0</v>
      </c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>
        <v>0</v>
      </c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</row>
    <row r="107" spans="1:123" s="14" customFormat="1">
      <c r="A107" s="43" t="s">
        <v>50</v>
      </c>
      <c r="B107" s="43"/>
      <c r="C107" s="43"/>
      <c r="D107" s="43"/>
      <c r="E107" s="43"/>
      <c r="F107" s="43"/>
      <c r="G107" s="43"/>
      <c r="H107" s="46"/>
      <c r="I107" s="47" t="s">
        <v>204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9"/>
      <c r="AP107" s="50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106">
        <f>BF110+BF112</f>
        <v>45.808999999999997</v>
      </c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>
        <f>CB110+CB112</f>
        <v>46.692789999999995</v>
      </c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>
        <f>CX110+CX112</f>
        <v>47.593931900000001</v>
      </c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</row>
    <row r="108" spans="1:123" s="14" customFormat="1">
      <c r="A108" s="43"/>
      <c r="B108" s="43"/>
      <c r="C108" s="43"/>
      <c r="D108" s="43"/>
      <c r="E108" s="43"/>
      <c r="F108" s="43"/>
      <c r="G108" s="43"/>
      <c r="H108" s="46"/>
      <c r="I108" s="51" t="s">
        <v>205</v>
      </c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3"/>
      <c r="AP108" s="50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</row>
    <row r="109" spans="1:123" s="14" customFormat="1">
      <c r="A109" s="43"/>
      <c r="B109" s="43"/>
      <c r="C109" s="43"/>
      <c r="D109" s="43"/>
      <c r="E109" s="43"/>
      <c r="F109" s="43"/>
      <c r="G109" s="43"/>
      <c r="H109" s="43"/>
      <c r="I109" s="58" t="s">
        <v>92</v>
      </c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</row>
    <row r="110" spans="1:123" s="14" customFormat="1">
      <c r="A110" s="43" t="s">
        <v>53</v>
      </c>
      <c r="B110" s="43"/>
      <c r="C110" s="43"/>
      <c r="D110" s="43"/>
      <c r="E110" s="43"/>
      <c r="F110" s="43"/>
      <c r="G110" s="43"/>
      <c r="H110" s="46"/>
      <c r="I110" s="47" t="s">
        <v>206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9"/>
      <c r="AP110" s="50" t="s">
        <v>208</v>
      </c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76">
        <v>42.57</v>
      </c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>
        <f>BF110*1.02</f>
        <v>43.421399999999998</v>
      </c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>
        <f>CB110*1.02</f>
        <v>44.289828</v>
      </c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</row>
    <row r="111" spans="1:123" s="14" customFormat="1">
      <c r="A111" s="43"/>
      <c r="B111" s="43"/>
      <c r="C111" s="43"/>
      <c r="D111" s="43"/>
      <c r="E111" s="43"/>
      <c r="F111" s="43"/>
      <c r="G111" s="43"/>
      <c r="H111" s="46"/>
      <c r="I111" s="55" t="s">
        <v>207</v>
      </c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7"/>
      <c r="AP111" s="50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</row>
    <row r="112" spans="1:123" s="14" customFormat="1">
      <c r="A112" s="43" t="s">
        <v>209</v>
      </c>
      <c r="B112" s="43"/>
      <c r="C112" s="43"/>
      <c r="D112" s="43"/>
      <c r="E112" s="43"/>
      <c r="F112" s="43"/>
      <c r="G112" s="43"/>
      <c r="H112" s="46"/>
      <c r="I112" s="47" t="s">
        <v>210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9"/>
      <c r="AP112" s="50" t="s">
        <v>208</v>
      </c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106">
        <f>SUM(BF117:CA120)</f>
        <v>3.2389999999999999</v>
      </c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>
        <f>SUM(CB117:CW120)</f>
        <v>3.2713899999999998</v>
      </c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>
        <f>SUM(CX117:DS120)</f>
        <v>3.3041038999999999</v>
      </c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</row>
    <row r="113" spans="1:123" s="14" customFormat="1">
      <c r="A113" s="43"/>
      <c r="B113" s="43"/>
      <c r="C113" s="43"/>
      <c r="D113" s="43"/>
      <c r="E113" s="43"/>
      <c r="F113" s="43"/>
      <c r="G113" s="43"/>
      <c r="H113" s="46"/>
      <c r="I113" s="55" t="s">
        <v>191</v>
      </c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7"/>
      <c r="AP113" s="50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</row>
    <row r="114" spans="1:123" s="14" customFormat="1">
      <c r="A114" s="43"/>
      <c r="B114" s="43"/>
      <c r="C114" s="43"/>
      <c r="D114" s="43"/>
      <c r="E114" s="43"/>
      <c r="F114" s="43"/>
      <c r="G114" s="43"/>
      <c r="H114" s="46"/>
      <c r="I114" s="55" t="s">
        <v>151</v>
      </c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7"/>
      <c r="AP114" s="50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</row>
    <row r="115" spans="1:123" s="14" customFormat="1">
      <c r="A115" s="43"/>
      <c r="B115" s="43"/>
      <c r="C115" s="43"/>
      <c r="D115" s="43"/>
      <c r="E115" s="43"/>
      <c r="F115" s="43"/>
      <c r="G115" s="43"/>
      <c r="H115" s="46"/>
      <c r="I115" s="55" t="s">
        <v>192</v>
      </c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7"/>
      <c r="AP115" s="50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</row>
    <row r="116" spans="1:123" s="14" customFormat="1">
      <c r="A116" s="43"/>
      <c r="B116" s="43"/>
      <c r="C116" s="43"/>
      <c r="D116" s="43"/>
      <c r="E116" s="43"/>
      <c r="F116" s="43"/>
      <c r="G116" s="43"/>
      <c r="H116" s="46"/>
      <c r="I116" s="51" t="s">
        <v>193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3"/>
      <c r="AP116" s="50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</row>
    <row r="117" spans="1:123" s="14" customFormat="1">
      <c r="A117" s="43"/>
      <c r="B117" s="43"/>
      <c r="C117" s="43"/>
      <c r="D117" s="43"/>
      <c r="E117" s="43"/>
      <c r="F117" s="43"/>
      <c r="G117" s="43"/>
      <c r="H117" s="43"/>
      <c r="I117" s="44" t="s">
        <v>194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3" t="s">
        <v>208</v>
      </c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76">
        <v>3.13</v>
      </c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>
        <f>BF117*1.01</f>
        <v>3.1612999999999998</v>
      </c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>
        <f>CB117*1.01</f>
        <v>3.1929129999999999</v>
      </c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</row>
    <row r="118" spans="1:123" s="14" customFormat="1">
      <c r="A118" s="43"/>
      <c r="B118" s="43"/>
      <c r="C118" s="43"/>
      <c r="D118" s="43"/>
      <c r="E118" s="43"/>
      <c r="F118" s="43"/>
      <c r="G118" s="43"/>
      <c r="H118" s="43"/>
      <c r="I118" s="69" t="s">
        <v>195</v>
      </c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43" t="s">
        <v>208</v>
      </c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76">
        <v>9.4E-2</v>
      </c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>
        <f>BF118*1.01</f>
        <v>9.4939999999999997E-2</v>
      </c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>
        <f>CB118*1.01</f>
        <v>9.58894E-2</v>
      </c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</row>
    <row r="119" spans="1:123" s="14" customFormat="1">
      <c r="A119" s="43"/>
      <c r="B119" s="43"/>
      <c r="C119" s="43"/>
      <c r="D119" s="43"/>
      <c r="E119" s="43"/>
      <c r="F119" s="43"/>
      <c r="G119" s="43"/>
      <c r="H119" s="43"/>
      <c r="I119" s="69" t="s">
        <v>196</v>
      </c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43" t="s">
        <v>208</v>
      </c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76">
        <v>1.4999999999999999E-2</v>
      </c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>
        <f>BF119*1.01</f>
        <v>1.515E-2</v>
      </c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>
        <f>CB119*1.01</f>
        <v>1.5301500000000001E-2</v>
      </c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</row>
    <row r="120" spans="1:123" s="14" customFormat="1">
      <c r="A120" s="43"/>
      <c r="B120" s="43"/>
      <c r="C120" s="43"/>
      <c r="D120" s="43"/>
      <c r="E120" s="43"/>
      <c r="F120" s="43"/>
      <c r="G120" s="43"/>
      <c r="H120" s="43"/>
      <c r="I120" s="69" t="s">
        <v>197</v>
      </c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43" t="s">
        <v>208</v>
      </c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81">
        <v>0</v>
      </c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>
        <v>0</v>
      </c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>
        <v>0</v>
      </c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</row>
    <row r="121" spans="1:123" s="14" customFormat="1">
      <c r="A121" s="43" t="s">
        <v>211</v>
      </c>
      <c r="B121" s="43"/>
      <c r="C121" s="43"/>
      <c r="D121" s="43"/>
      <c r="E121" s="43"/>
      <c r="F121" s="43"/>
      <c r="G121" s="43"/>
      <c r="H121" s="46"/>
      <c r="I121" s="47" t="s">
        <v>212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9"/>
      <c r="AP121" s="50" t="s">
        <v>208</v>
      </c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</row>
    <row r="122" spans="1:123" s="14" customFormat="1">
      <c r="A122" s="43"/>
      <c r="B122" s="43"/>
      <c r="C122" s="43"/>
      <c r="D122" s="43"/>
      <c r="E122" s="43"/>
      <c r="F122" s="43"/>
      <c r="G122" s="43"/>
      <c r="H122" s="46"/>
      <c r="I122" s="55" t="s">
        <v>213</v>
      </c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7"/>
      <c r="AP122" s="50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</row>
    <row r="123" spans="1:123" s="14" customFormat="1">
      <c r="A123" s="43"/>
      <c r="B123" s="43"/>
      <c r="C123" s="43"/>
      <c r="D123" s="43"/>
      <c r="E123" s="43"/>
      <c r="F123" s="43"/>
      <c r="G123" s="43"/>
      <c r="H123" s="46"/>
      <c r="I123" s="55" t="s">
        <v>214</v>
      </c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7"/>
      <c r="AP123" s="50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</row>
    <row r="124" spans="1:123" s="14" customFormat="1">
      <c r="A124" s="43"/>
      <c r="B124" s="43"/>
      <c r="C124" s="43"/>
      <c r="D124" s="43"/>
      <c r="E124" s="43"/>
      <c r="F124" s="43"/>
      <c r="G124" s="43"/>
      <c r="H124" s="46"/>
      <c r="I124" s="55" t="s">
        <v>215</v>
      </c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7"/>
      <c r="AP124" s="50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</row>
    <row r="125" spans="1:123" s="14" customFormat="1">
      <c r="A125" s="43" t="s">
        <v>60</v>
      </c>
      <c r="B125" s="43"/>
      <c r="C125" s="43"/>
      <c r="D125" s="43"/>
      <c r="E125" s="43"/>
      <c r="F125" s="43"/>
      <c r="G125" s="43"/>
      <c r="H125" s="46"/>
      <c r="I125" s="47" t="s">
        <v>216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9"/>
      <c r="AP125" s="50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122">
        <f>BF128+BF130</f>
        <v>49176</v>
      </c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>
        <f>CB128+CB130</f>
        <v>50093.46</v>
      </c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>
        <f>CX128+CX130</f>
        <v>51028.6086</v>
      </c>
      <c r="CY125" s="122"/>
      <c r="CZ125" s="122"/>
      <c r="DA125" s="122"/>
      <c r="DB125" s="122"/>
      <c r="DC125" s="122"/>
      <c r="DD125" s="122"/>
      <c r="DE125" s="122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2"/>
      <c r="DQ125" s="122"/>
      <c r="DR125" s="122"/>
      <c r="DS125" s="122"/>
    </row>
    <row r="126" spans="1:123" s="14" customFormat="1">
      <c r="A126" s="43"/>
      <c r="B126" s="43"/>
      <c r="C126" s="43"/>
      <c r="D126" s="43"/>
      <c r="E126" s="43"/>
      <c r="F126" s="43"/>
      <c r="G126" s="43"/>
      <c r="H126" s="46"/>
      <c r="I126" s="51" t="s">
        <v>217</v>
      </c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3"/>
      <c r="AP126" s="50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</row>
    <row r="127" spans="1:123" s="14" customFormat="1">
      <c r="A127" s="43"/>
      <c r="B127" s="43"/>
      <c r="C127" s="43"/>
      <c r="D127" s="43"/>
      <c r="E127" s="43"/>
      <c r="F127" s="43"/>
      <c r="G127" s="43"/>
      <c r="H127" s="43"/>
      <c r="I127" s="58" t="s">
        <v>92</v>
      </c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</row>
    <row r="128" spans="1:123" s="14" customFormat="1">
      <c r="A128" s="43" t="s">
        <v>62</v>
      </c>
      <c r="B128" s="43"/>
      <c r="C128" s="43"/>
      <c r="D128" s="43"/>
      <c r="E128" s="43"/>
      <c r="F128" s="43"/>
      <c r="G128" s="43"/>
      <c r="H128" s="46"/>
      <c r="I128" s="47" t="s">
        <v>218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9"/>
      <c r="AP128" s="50" t="s">
        <v>219</v>
      </c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81">
        <v>42570</v>
      </c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>
        <f>BF128*1.02</f>
        <v>43421.4</v>
      </c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>
        <f>CB128*1.02</f>
        <v>44289.828000000001</v>
      </c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</row>
    <row r="129" spans="1:123" s="14" customFormat="1">
      <c r="A129" s="43"/>
      <c r="B129" s="43"/>
      <c r="C129" s="43"/>
      <c r="D129" s="43"/>
      <c r="E129" s="43"/>
      <c r="F129" s="43"/>
      <c r="G129" s="43"/>
      <c r="H129" s="46"/>
      <c r="I129" s="55" t="s">
        <v>207</v>
      </c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7"/>
      <c r="AP129" s="50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</row>
    <row r="130" spans="1:123" s="14" customFormat="1">
      <c r="A130" s="43" t="s">
        <v>65</v>
      </c>
      <c r="B130" s="43"/>
      <c r="C130" s="43"/>
      <c r="D130" s="43"/>
      <c r="E130" s="43"/>
      <c r="F130" s="43"/>
      <c r="G130" s="43"/>
      <c r="H130" s="46"/>
      <c r="I130" s="47" t="s">
        <v>220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9"/>
      <c r="AP130" s="50" t="s">
        <v>219</v>
      </c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122">
        <f>SUM(BF135:CA138)</f>
        <v>6606</v>
      </c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>
        <f>SUM(CB135:CW138)</f>
        <v>6672.0599999999995</v>
      </c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>
        <f>SUM(CX135:DS138)</f>
        <v>6738.7806</v>
      </c>
      <c r="CY130" s="122"/>
      <c r="CZ130" s="122"/>
      <c r="DA130" s="122"/>
      <c r="DB130" s="122"/>
      <c r="DC130" s="122"/>
      <c r="DD130" s="122"/>
      <c r="DE130" s="122"/>
      <c r="DF130" s="122"/>
      <c r="DG130" s="122"/>
      <c r="DH130" s="122"/>
      <c r="DI130" s="122"/>
      <c r="DJ130" s="122"/>
      <c r="DK130" s="122"/>
      <c r="DL130" s="122"/>
      <c r="DM130" s="122"/>
      <c r="DN130" s="122"/>
      <c r="DO130" s="122"/>
      <c r="DP130" s="122"/>
      <c r="DQ130" s="122"/>
      <c r="DR130" s="122"/>
      <c r="DS130" s="122"/>
    </row>
    <row r="131" spans="1:123" s="14" customFormat="1">
      <c r="A131" s="43"/>
      <c r="B131" s="43"/>
      <c r="C131" s="43"/>
      <c r="D131" s="43"/>
      <c r="E131" s="43"/>
      <c r="F131" s="43"/>
      <c r="G131" s="43"/>
      <c r="H131" s="46"/>
      <c r="I131" s="55" t="s">
        <v>191</v>
      </c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7"/>
      <c r="AP131" s="50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</row>
    <row r="132" spans="1:123" s="14" customFormat="1">
      <c r="A132" s="43"/>
      <c r="B132" s="43"/>
      <c r="C132" s="43"/>
      <c r="D132" s="43"/>
      <c r="E132" s="43"/>
      <c r="F132" s="43"/>
      <c r="G132" s="43"/>
      <c r="H132" s="46"/>
      <c r="I132" s="55" t="s">
        <v>151</v>
      </c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7"/>
      <c r="AP132" s="50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122"/>
      <c r="DK132" s="122"/>
      <c r="DL132" s="122"/>
      <c r="DM132" s="122"/>
      <c r="DN132" s="122"/>
      <c r="DO132" s="122"/>
      <c r="DP132" s="122"/>
      <c r="DQ132" s="122"/>
      <c r="DR132" s="122"/>
      <c r="DS132" s="122"/>
    </row>
    <row r="133" spans="1:123" s="14" customFormat="1">
      <c r="A133" s="43"/>
      <c r="B133" s="43"/>
      <c r="C133" s="43"/>
      <c r="D133" s="43"/>
      <c r="E133" s="43"/>
      <c r="F133" s="43"/>
      <c r="G133" s="43"/>
      <c r="H133" s="46"/>
      <c r="I133" s="55" t="s">
        <v>192</v>
      </c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7"/>
      <c r="AP133" s="50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</row>
    <row r="134" spans="1:123" s="14" customFormat="1">
      <c r="A134" s="43"/>
      <c r="B134" s="43"/>
      <c r="C134" s="43"/>
      <c r="D134" s="43"/>
      <c r="E134" s="43"/>
      <c r="F134" s="43"/>
      <c r="G134" s="43"/>
      <c r="H134" s="46"/>
      <c r="I134" s="51" t="s">
        <v>193</v>
      </c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3"/>
      <c r="AP134" s="50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</row>
    <row r="135" spans="1:123" s="14" customFormat="1">
      <c r="A135" s="43"/>
      <c r="B135" s="43"/>
      <c r="C135" s="43"/>
      <c r="D135" s="43"/>
      <c r="E135" s="43"/>
      <c r="F135" s="43"/>
      <c r="G135" s="43"/>
      <c r="H135" s="43"/>
      <c r="I135" s="44" t="s">
        <v>194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3" t="s">
        <v>219</v>
      </c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81">
        <v>6425</v>
      </c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>
        <f>BF135*1.01</f>
        <v>6489.25</v>
      </c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>
        <f>CB135*1.01</f>
        <v>6554.1424999999999</v>
      </c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</row>
    <row r="136" spans="1:123" s="14" customFormat="1">
      <c r="A136" s="43"/>
      <c r="B136" s="43"/>
      <c r="C136" s="43"/>
      <c r="D136" s="43"/>
      <c r="E136" s="43"/>
      <c r="F136" s="43"/>
      <c r="G136" s="43"/>
      <c r="H136" s="43"/>
      <c r="I136" s="69" t="s">
        <v>195</v>
      </c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43" t="s">
        <v>219</v>
      </c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81">
        <v>141</v>
      </c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>
        <f>BF136*1.01</f>
        <v>142.41</v>
      </c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>
        <f>CB136*1.01</f>
        <v>143.83410000000001</v>
      </c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</row>
    <row r="137" spans="1:123" s="14" customFormat="1">
      <c r="A137" s="43"/>
      <c r="B137" s="43"/>
      <c r="C137" s="43"/>
      <c r="D137" s="43"/>
      <c r="E137" s="43"/>
      <c r="F137" s="43"/>
      <c r="G137" s="43"/>
      <c r="H137" s="43"/>
      <c r="I137" s="69" t="s">
        <v>196</v>
      </c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43" t="s">
        <v>219</v>
      </c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81">
        <v>40</v>
      </c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>
        <f>BF137*1.01</f>
        <v>40.4</v>
      </c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>
        <f>CB137*1.01</f>
        <v>40.804000000000002</v>
      </c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</row>
    <row r="138" spans="1:123" s="14" customFormat="1">
      <c r="A138" s="43"/>
      <c r="B138" s="43"/>
      <c r="C138" s="43"/>
      <c r="D138" s="43"/>
      <c r="E138" s="43"/>
      <c r="F138" s="43"/>
      <c r="G138" s="43"/>
      <c r="H138" s="43"/>
      <c r="I138" s="69" t="s">
        <v>197</v>
      </c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43" t="s">
        <v>219</v>
      </c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81">
        <v>0</v>
      </c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>
        <v>0</v>
      </c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>
        <v>0</v>
      </c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</row>
    <row r="139" spans="1:123" s="14" customFormat="1">
      <c r="A139" s="43" t="s">
        <v>86</v>
      </c>
      <c r="B139" s="43"/>
      <c r="C139" s="43"/>
      <c r="D139" s="43"/>
      <c r="E139" s="43"/>
      <c r="F139" s="43"/>
      <c r="G139" s="43"/>
      <c r="H139" s="43"/>
      <c r="I139" s="54" t="s">
        <v>221</v>
      </c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43" t="s">
        <v>219</v>
      </c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81">
        <v>18491</v>
      </c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>
        <v>18565</v>
      </c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>
        <v>18658</v>
      </c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</row>
    <row r="140" spans="1:123" s="14" customFormat="1">
      <c r="A140" s="43" t="s">
        <v>110</v>
      </c>
      <c r="B140" s="43"/>
      <c r="C140" s="43"/>
      <c r="D140" s="43"/>
      <c r="E140" s="43"/>
      <c r="F140" s="43"/>
      <c r="G140" s="43"/>
      <c r="H140" s="46"/>
      <c r="I140" s="47" t="s">
        <v>87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9"/>
      <c r="AP140" s="50" t="s">
        <v>45</v>
      </c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76">
        <v>84713</v>
      </c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>
        <v>52442.41</v>
      </c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>
        <v>58959.587</v>
      </c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</row>
    <row r="141" spans="1:123" s="14" customFormat="1">
      <c r="A141" s="43"/>
      <c r="B141" s="43"/>
      <c r="C141" s="43"/>
      <c r="D141" s="43"/>
      <c r="E141" s="43"/>
      <c r="F141" s="43"/>
      <c r="G141" s="43"/>
      <c r="H141" s="46"/>
      <c r="I141" s="55" t="s">
        <v>222</v>
      </c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7"/>
      <c r="AP141" s="50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</row>
    <row r="142" spans="1:123" s="14" customFormat="1">
      <c r="A142" s="43" t="s">
        <v>223</v>
      </c>
      <c r="B142" s="43"/>
      <c r="C142" s="43"/>
      <c r="D142" s="43"/>
      <c r="E142" s="43"/>
      <c r="F142" s="43"/>
      <c r="G142" s="43"/>
      <c r="H142" s="46"/>
      <c r="I142" s="47" t="s">
        <v>111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9"/>
      <c r="AP142" s="50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</row>
    <row r="143" spans="1:123" s="14" customFormat="1">
      <c r="A143" s="43"/>
      <c r="B143" s="43"/>
      <c r="C143" s="43"/>
      <c r="D143" s="43"/>
      <c r="E143" s="43"/>
      <c r="F143" s="43"/>
      <c r="G143" s="43"/>
      <c r="H143" s="46"/>
      <c r="I143" s="55" t="s">
        <v>241</v>
      </c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7"/>
      <c r="AP143" s="50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</row>
    <row r="144" spans="1:123" s="14" customFormat="1">
      <c r="A144" s="43"/>
      <c r="B144" s="43"/>
      <c r="C144" s="43"/>
      <c r="D144" s="43"/>
      <c r="E144" s="43"/>
      <c r="F144" s="43"/>
      <c r="G144" s="43"/>
      <c r="H144" s="46"/>
      <c r="I144" s="55" t="s">
        <v>112</v>
      </c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7"/>
      <c r="AP144" s="50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</row>
    <row r="145" spans="1:123" s="14" customFormat="1">
      <c r="A145" s="43" t="s">
        <v>224</v>
      </c>
      <c r="B145" s="43"/>
      <c r="C145" s="43"/>
      <c r="D145" s="43"/>
      <c r="E145" s="43"/>
      <c r="F145" s="43"/>
      <c r="G145" s="43"/>
      <c r="H145" s="46"/>
      <c r="I145" s="47" t="s">
        <v>114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9"/>
      <c r="AP145" s="50" t="s">
        <v>116</v>
      </c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81">
        <v>33</v>
      </c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>
        <v>40</v>
      </c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>
        <v>40</v>
      </c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</row>
    <row r="146" spans="1:123" s="14" customFormat="1">
      <c r="A146" s="43"/>
      <c r="B146" s="43"/>
      <c r="C146" s="43"/>
      <c r="D146" s="43"/>
      <c r="E146" s="43"/>
      <c r="F146" s="43"/>
      <c r="G146" s="43"/>
      <c r="H146" s="46"/>
      <c r="I146" s="55" t="s">
        <v>115</v>
      </c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7"/>
      <c r="AP146" s="74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</row>
    <row r="147" spans="1:123" s="14" customFormat="1">
      <c r="A147" s="43" t="s">
        <v>225</v>
      </c>
      <c r="B147" s="43"/>
      <c r="C147" s="43"/>
      <c r="D147" s="43"/>
      <c r="E147" s="43"/>
      <c r="F147" s="43"/>
      <c r="G147" s="43"/>
      <c r="H147" s="46"/>
      <c r="I147" s="47" t="s">
        <v>118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72" t="s">
        <v>45</v>
      </c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4"/>
      <c r="BF147" s="75">
        <v>36.471641414141416</v>
      </c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>
        <v>33.357999999999997</v>
      </c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>
        <v>35.026000000000003</v>
      </c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</row>
    <row r="148" spans="1:123" s="14" customFormat="1">
      <c r="A148" s="43"/>
      <c r="B148" s="43"/>
      <c r="C148" s="43"/>
      <c r="D148" s="43"/>
      <c r="E148" s="43"/>
      <c r="F148" s="43"/>
      <c r="G148" s="43"/>
      <c r="H148" s="46"/>
      <c r="I148" s="51" t="s">
        <v>119</v>
      </c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77" t="s">
        <v>120</v>
      </c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9"/>
      <c r="BF148" s="75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</row>
    <row r="149" spans="1:123" s="14" customFormat="1" ht="15.75" customHeight="1">
      <c r="A149" s="43" t="s">
        <v>226</v>
      </c>
      <c r="B149" s="43"/>
      <c r="C149" s="43"/>
      <c r="D149" s="43"/>
      <c r="E149" s="43"/>
      <c r="F149" s="43"/>
      <c r="G149" s="43"/>
      <c r="H149" s="46"/>
      <c r="I149" s="47" t="s">
        <v>122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9"/>
      <c r="AP149" s="83" t="s">
        <v>343</v>
      </c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4"/>
    </row>
    <row r="150" spans="1:123" s="14" customFormat="1">
      <c r="A150" s="43"/>
      <c r="B150" s="43"/>
      <c r="C150" s="43"/>
      <c r="D150" s="43"/>
      <c r="E150" s="43"/>
      <c r="F150" s="43"/>
      <c r="G150" s="43"/>
      <c r="H150" s="46"/>
      <c r="I150" s="55" t="s">
        <v>123</v>
      </c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7"/>
      <c r="AP150" s="125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7"/>
    </row>
    <row r="151" spans="1:123" s="14" customFormat="1">
      <c r="A151" s="43"/>
      <c r="B151" s="43"/>
      <c r="C151" s="43"/>
      <c r="D151" s="43"/>
      <c r="E151" s="43"/>
      <c r="F151" s="43"/>
      <c r="G151" s="43"/>
      <c r="H151" s="46"/>
      <c r="I151" s="51" t="s">
        <v>124</v>
      </c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3"/>
      <c r="AP151" s="128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  <c r="CW151" s="129"/>
      <c r="CX151" s="129"/>
      <c r="CY151" s="129"/>
      <c r="CZ151" s="129"/>
      <c r="DA151" s="129"/>
      <c r="DB151" s="129"/>
      <c r="DC151" s="129"/>
      <c r="DD151" s="129"/>
      <c r="DE151" s="129"/>
      <c r="DF151" s="129"/>
      <c r="DG151" s="129"/>
      <c r="DH151" s="129"/>
      <c r="DI151" s="129"/>
      <c r="DJ151" s="129"/>
      <c r="DK151" s="129"/>
      <c r="DL151" s="129"/>
      <c r="DM151" s="129"/>
      <c r="DN151" s="129"/>
      <c r="DO151" s="129"/>
      <c r="DP151" s="129"/>
      <c r="DQ151" s="129"/>
      <c r="DR151" s="129"/>
      <c r="DS151" s="130"/>
    </row>
    <row r="152" spans="1:123" s="14" customFormat="1">
      <c r="A152" s="43" t="s">
        <v>227</v>
      </c>
      <c r="B152" s="43"/>
      <c r="C152" s="43"/>
      <c r="D152" s="43"/>
      <c r="E152" s="43"/>
      <c r="F152" s="43"/>
      <c r="G152" s="43"/>
      <c r="H152" s="43"/>
      <c r="I152" s="44" t="s">
        <v>228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3" t="s">
        <v>45</v>
      </c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76">
        <v>11063.258</v>
      </c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>
        <v>14881.42</v>
      </c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>
        <f>CB152*1.044</f>
        <v>15536.20248</v>
      </c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</row>
    <row r="153" spans="1:123" s="14" customFormat="1">
      <c r="A153" s="43" t="s">
        <v>229</v>
      </c>
      <c r="B153" s="43"/>
      <c r="C153" s="43"/>
      <c r="D153" s="43"/>
      <c r="E153" s="43"/>
      <c r="F153" s="43"/>
      <c r="G153" s="43"/>
      <c r="H153" s="43"/>
      <c r="I153" s="69" t="s">
        <v>230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43" t="s">
        <v>45</v>
      </c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76">
        <v>43891.248</v>
      </c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>
        <f>3652.56+8474.95</f>
        <v>12127.51</v>
      </c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>
        <f>CB153*1.044</f>
        <v>12661.120440000001</v>
      </c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</row>
    <row r="154" spans="1:123" s="14" customFormat="1">
      <c r="A154" s="43" t="s">
        <v>231</v>
      </c>
      <c r="B154" s="43"/>
      <c r="C154" s="43"/>
      <c r="D154" s="43"/>
      <c r="E154" s="43"/>
      <c r="F154" s="43"/>
      <c r="G154" s="43"/>
      <c r="H154" s="43"/>
      <c r="I154" s="69" t="s">
        <v>232</v>
      </c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43" t="s">
        <v>45</v>
      </c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106">
        <f>BF140-BF152-BF153</f>
        <v>29758.493999999999</v>
      </c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>
        <f>CB140-CB152-CB153</f>
        <v>25433.480000000003</v>
      </c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>
        <f>CX140-CX152-CX153</f>
        <v>30762.264080000001</v>
      </c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</row>
    <row r="155" spans="1:123" s="14" customFormat="1">
      <c r="A155" s="43" t="s">
        <v>233</v>
      </c>
      <c r="B155" s="43"/>
      <c r="C155" s="43"/>
      <c r="D155" s="43"/>
      <c r="E155" s="43"/>
      <c r="F155" s="43"/>
      <c r="G155" s="43"/>
      <c r="H155" s="43"/>
      <c r="I155" s="54" t="s">
        <v>49</v>
      </c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43" t="s">
        <v>45</v>
      </c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106">
        <f>BF140-BF152-BF153-BF154</f>
        <v>0</v>
      </c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>
        <f>CB140-CB152-CB153-CB154</f>
        <v>0</v>
      </c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>
        <f>CX140-CX152-CX153-CX154</f>
        <v>0</v>
      </c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106"/>
      <c r="DN155" s="106"/>
      <c r="DO155" s="106"/>
      <c r="DP155" s="106"/>
      <c r="DQ155" s="106"/>
      <c r="DR155" s="106"/>
      <c r="DS155" s="106"/>
    </row>
    <row r="156" spans="1:123" s="14" customFormat="1">
      <c r="A156" s="43" t="s">
        <v>234</v>
      </c>
      <c r="B156" s="43"/>
      <c r="C156" s="43"/>
      <c r="D156" s="43"/>
      <c r="E156" s="43"/>
      <c r="F156" s="43"/>
      <c r="G156" s="43"/>
      <c r="H156" s="46"/>
      <c r="I156" s="47" t="s">
        <v>54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9"/>
      <c r="AP156" s="50" t="s">
        <v>59</v>
      </c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</row>
    <row r="157" spans="1:123" s="14" customFormat="1">
      <c r="A157" s="43"/>
      <c r="B157" s="43"/>
      <c r="C157" s="43"/>
      <c r="D157" s="43"/>
      <c r="E157" s="43"/>
      <c r="F157" s="43"/>
      <c r="G157" s="43"/>
      <c r="H157" s="46"/>
      <c r="I157" s="55" t="s">
        <v>55</v>
      </c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7"/>
      <c r="AP157" s="50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</row>
    <row r="158" spans="1:123" s="14" customFormat="1">
      <c r="A158" s="43"/>
      <c r="B158" s="43"/>
      <c r="C158" s="43"/>
      <c r="D158" s="43"/>
      <c r="E158" s="43"/>
      <c r="F158" s="43"/>
      <c r="G158" s="43"/>
      <c r="H158" s="46"/>
      <c r="I158" s="55" t="s">
        <v>235</v>
      </c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7"/>
      <c r="AP158" s="50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</row>
    <row r="159" spans="1:123" s="14" customFormat="1">
      <c r="A159" s="43" t="s">
        <v>236</v>
      </c>
      <c r="B159" s="43"/>
      <c r="C159" s="43"/>
      <c r="D159" s="43"/>
      <c r="E159" s="43"/>
      <c r="F159" s="43"/>
      <c r="G159" s="43"/>
      <c r="H159" s="46"/>
      <c r="I159" s="47" t="s">
        <v>104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9"/>
      <c r="AP159" s="68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</row>
    <row r="160" spans="1:123" s="14" customFormat="1">
      <c r="A160" s="43"/>
      <c r="B160" s="43"/>
      <c r="C160" s="43"/>
      <c r="D160" s="43"/>
      <c r="E160" s="43"/>
      <c r="F160" s="43"/>
      <c r="G160" s="43"/>
      <c r="H160" s="46"/>
      <c r="I160" s="55" t="s">
        <v>105</v>
      </c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7"/>
      <c r="AP160" s="68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</row>
    <row r="161" spans="1:123" s="14" customFormat="1">
      <c r="A161" s="43"/>
      <c r="B161" s="43"/>
      <c r="C161" s="43"/>
      <c r="D161" s="43"/>
      <c r="E161" s="43"/>
      <c r="F161" s="43"/>
      <c r="G161" s="43"/>
      <c r="H161" s="46"/>
      <c r="I161" s="55" t="s">
        <v>237</v>
      </c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7"/>
      <c r="AP161" s="68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</row>
    <row r="162" spans="1:123" s="14" customFormat="1">
      <c r="A162" s="43"/>
      <c r="B162" s="43"/>
      <c r="C162" s="43"/>
      <c r="D162" s="43"/>
      <c r="E162" s="43"/>
      <c r="F162" s="43"/>
      <c r="G162" s="43"/>
      <c r="H162" s="46"/>
      <c r="I162" s="55" t="s">
        <v>238</v>
      </c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7"/>
      <c r="AP162" s="68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</row>
    <row r="163" spans="1:123" s="14" customFormat="1">
      <c r="A163" s="43"/>
      <c r="B163" s="43"/>
      <c r="C163" s="43"/>
      <c r="D163" s="43"/>
      <c r="E163" s="43"/>
      <c r="F163" s="43"/>
      <c r="G163" s="43"/>
      <c r="H163" s="46"/>
      <c r="I163" s="51" t="s">
        <v>239</v>
      </c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3"/>
      <c r="AP163" s="68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</row>
    <row r="164" spans="1:12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23" s="11" customFormat="1" ht="11.25">
      <c r="A165" s="18" t="s">
        <v>242</v>
      </c>
    </row>
  </sheetData>
  <mergeCells count="656">
    <mergeCell ref="CX159:DS163"/>
    <mergeCell ref="I161:AO161"/>
    <mergeCell ref="A12:H12"/>
    <mergeCell ref="AP12:BE12"/>
    <mergeCell ref="AP156:BE158"/>
    <mergeCell ref="BF156:CA158"/>
    <mergeCell ref="CB156:CW158"/>
    <mergeCell ref="I157:AO157"/>
    <mergeCell ref="I163:AO163"/>
    <mergeCell ref="A159:H163"/>
    <mergeCell ref="AP159:BE163"/>
    <mergeCell ref="BF159:CA163"/>
    <mergeCell ref="CB159:CW163"/>
    <mergeCell ref="I162:AO162"/>
    <mergeCell ref="I160:AO160"/>
    <mergeCell ref="I159:AO159"/>
    <mergeCell ref="CX156:DS158"/>
    <mergeCell ref="I156:AO156"/>
    <mergeCell ref="AP149:DS151"/>
    <mergeCell ref="A155:H155"/>
    <mergeCell ref="I155:AO155"/>
    <mergeCell ref="AP155:BE155"/>
    <mergeCell ref="BF155:CA155"/>
    <mergeCell ref="CB155:CW155"/>
    <mergeCell ref="CX155:DS155"/>
    <mergeCell ref="I158:AO158"/>
    <mergeCell ref="A156:H158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CB152:CW152"/>
    <mergeCell ref="CX152:DS152"/>
    <mergeCell ref="I151:AO151"/>
    <mergeCell ref="A149:H151"/>
    <mergeCell ref="I150:AO150"/>
    <mergeCell ref="I149:AO149"/>
    <mergeCell ref="I148:AO148"/>
    <mergeCell ref="AP148:BE148"/>
    <mergeCell ref="A147:H148"/>
    <mergeCell ref="BF147:CA148"/>
    <mergeCell ref="CB147:CW148"/>
    <mergeCell ref="CX145:DS146"/>
    <mergeCell ref="I144:AO144"/>
    <mergeCell ref="A142:H144"/>
    <mergeCell ref="AP142:BE144"/>
    <mergeCell ref="BF142:CA144"/>
    <mergeCell ref="CB142:CW144"/>
    <mergeCell ref="I143:AO143"/>
    <mergeCell ref="CX140:DS141"/>
    <mergeCell ref="CX147:DS148"/>
    <mergeCell ref="I147:AO147"/>
    <mergeCell ref="AP147:BE147"/>
    <mergeCell ref="CX142:DS144"/>
    <mergeCell ref="I142:AO142"/>
    <mergeCell ref="I146:AO146"/>
    <mergeCell ref="A145:H146"/>
    <mergeCell ref="AP145:BE146"/>
    <mergeCell ref="BF145:CA146"/>
    <mergeCell ref="CB145:CW146"/>
    <mergeCell ref="I145:AO145"/>
    <mergeCell ref="A139:H139"/>
    <mergeCell ref="I139:AO139"/>
    <mergeCell ref="AP139:BE139"/>
    <mergeCell ref="BF139:CA139"/>
    <mergeCell ref="CB139:CW139"/>
    <mergeCell ref="CX139:DS139"/>
    <mergeCell ref="I141:AO141"/>
    <mergeCell ref="A140:H141"/>
    <mergeCell ref="AP140:BE141"/>
    <mergeCell ref="BF140:CA141"/>
    <mergeCell ref="CB140:CW141"/>
    <mergeCell ref="I140:AO140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CB135:CW135"/>
    <mergeCell ref="CX135:DS135"/>
    <mergeCell ref="I134:AO134"/>
    <mergeCell ref="A130:H134"/>
    <mergeCell ref="AP130:BE134"/>
    <mergeCell ref="BF130:CA134"/>
    <mergeCell ref="CB130:CW134"/>
    <mergeCell ref="I133:AO133"/>
    <mergeCell ref="CX130:DS134"/>
    <mergeCell ref="I132:AO132"/>
    <mergeCell ref="I131:AO131"/>
    <mergeCell ref="I130:AO130"/>
    <mergeCell ref="I129:AO129"/>
    <mergeCell ref="A128:H129"/>
    <mergeCell ref="AP128:BE129"/>
    <mergeCell ref="BF128:CA129"/>
    <mergeCell ref="CB128:CW129"/>
    <mergeCell ref="I128:AO128"/>
    <mergeCell ref="CX128:DS129"/>
    <mergeCell ref="A127:H127"/>
    <mergeCell ref="I127:AO127"/>
    <mergeCell ref="AP127:BE127"/>
    <mergeCell ref="BF127:CA127"/>
    <mergeCell ref="CB127:CW127"/>
    <mergeCell ref="CX127:DS127"/>
    <mergeCell ref="I126:AO126"/>
    <mergeCell ref="A125:H126"/>
    <mergeCell ref="AP125:BE126"/>
    <mergeCell ref="BF125:CA126"/>
    <mergeCell ref="CB125:CW126"/>
    <mergeCell ref="I125:AO125"/>
    <mergeCell ref="CX125:DS126"/>
    <mergeCell ref="I124:AO124"/>
    <mergeCell ref="A121:H124"/>
    <mergeCell ref="AP121:BE124"/>
    <mergeCell ref="BF121:CA124"/>
    <mergeCell ref="CB121:CW124"/>
    <mergeCell ref="I123:AO123"/>
    <mergeCell ref="CX121:DS124"/>
    <mergeCell ref="I122:AO122"/>
    <mergeCell ref="I121:AO121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10:H111"/>
    <mergeCell ref="AP110:BE111"/>
    <mergeCell ref="BF110:CA111"/>
    <mergeCell ref="CB110:CW111"/>
    <mergeCell ref="I110:AO110"/>
    <mergeCell ref="I116:AO116"/>
    <mergeCell ref="A112:H116"/>
    <mergeCell ref="AP112:BE116"/>
    <mergeCell ref="BF112:CA116"/>
    <mergeCell ref="CB112:CW116"/>
    <mergeCell ref="CX109:DS109"/>
    <mergeCell ref="CX112:DS116"/>
    <mergeCell ref="I114:AO114"/>
    <mergeCell ref="I113:AO113"/>
    <mergeCell ref="I112:AO112"/>
    <mergeCell ref="I111:AO111"/>
    <mergeCell ref="I115:AO115"/>
    <mergeCell ref="AP107:BE108"/>
    <mergeCell ref="BF107:CA108"/>
    <mergeCell ref="CB107:CW108"/>
    <mergeCell ref="I107:AO107"/>
    <mergeCell ref="CX110:DS111"/>
    <mergeCell ref="AP106:BE106"/>
    <mergeCell ref="BF106:CA106"/>
    <mergeCell ref="CB106:CW106"/>
    <mergeCell ref="CX106:DS106"/>
    <mergeCell ref="I108:AO108"/>
    <mergeCell ref="A107:H108"/>
    <mergeCell ref="A105:H105"/>
    <mergeCell ref="I105:AO105"/>
    <mergeCell ref="AP105:BE105"/>
    <mergeCell ref="BF105:CA105"/>
    <mergeCell ref="CB105:CW105"/>
    <mergeCell ref="A109:H109"/>
    <mergeCell ref="I109:AO109"/>
    <mergeCell ref="AP109:BE109"/>
    <mergeCell ref="BF109:CA109"/>
    <mergeCell ref="CB109:CW109"/>
    <mergeCell ref="CX101:DS104"/>
    <mergeCell ref="I102:AO102"/>
    <mergeCell ref="I101:AO101"/>
    <mergeCell ref="A100:H100"/>
    <mergeCell ref="I100:AO100"/>
    <mergeCell ref="AP100:BE100"/>
    <mergeCell ref="BF100:CA100"/>
    <mergeCell ref="CB100:CW100"/>
    <mergeCell ref="CX100:DS100"/>
    <mergeCell ref="I104:AO104"/>
    <mergeCell ref="A101:H104"/>
    <mergeCell ref="AP101:BE104"/>
    <mergeCell ref="BF101:CA104"/>
    <mergeCell ref="CB101:CW104"/>
    <mergeCell ref="I103:AO103"/>
    <mergeCell ref="CX105:DS105"/>
    <mergeCell ref="CX107:DS108"/>
    <mergeCell ref="A106:H106"/>
    <mergeCell ref="I106:AO106"/>
    <mergeCell ref="A99:H99"/>
    <mergeCell ref="I99:AO99"/>
    <mergeCell ref="AP99:BE99"/>
    <mergeCell ref="BF99:CA99"/>
    <mergeCell ref="CB99:CW99"/>
    <mergeCell ref="CX99:DS99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I88:AO88"/>
    <mergeCell ref="A84:H88"/>
    <mergeCell ref="AP84:BE88"/>
    <mergeCell ref="BF84:CA88"/>
    <mergeCell ref="CB84:CW88"/>
    <mergeCell ref="I87:AO87"/>
    <mergeCell ref="CX84:DS88"/>
    <mergeCell ref="I86:AO86"/>
    <mergeCell ref="I85:AO85"/>
    <mergeCell ref="I84:AO84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CX78:DS78"/>
    <mergeCell ref="A79:H79"/>
    <mergeCell ref="I79:AO79"/>
    <mergeCell ref="AP79:BE79"/>
    <mergeCell ref="BF79:CA79"/>
    <mergeCell ref="CB79:CW79"/>
    <mergeCell ref="CX79:DS79"/>
    <mergeCell ref="BF76:CA77"/>
    <mergeCell ref="CB76:CW77"/>
    <mergeCell ref="I76:AO76"/>
    <mergeCell ref="A78:H78"/>
    <mergeCell ref="I78:AO78"/>
    <mergeCell ref="AP78:BE78"/>
    <mergeCell ref="BF78:CA78"/>
    <mergeCell ref="CB78:CW78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A76:H77"/>
    <mergeCell ref="AP76:BE77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0:H70"/>
    <mergeCell ref="I70:AO70"/>
    <mergeCell ref="AP70:BE70"/>
    <mergeCell ref="BF70:CA70"/>
    <mergeCell ref="CB70:CW70"/>
    <mergeCell ref="CX68:DS69"/>
    <mergeCell ref="A72:H72"/>
    <mergeCell ref="I72:AO72"/>
    <mergeCell ref="AP72:BE72"/>
    <mergeCell ref="BF72:CA72"/>
    <mergeCell ref="CB72:CW72"/>
    <mergeCell ref="CX72:DS72"/>
    <mergeCell ref="CX70:DS70"/>
    <mergeCell ref="A71:H71"/>
    <mergeCell ref="I71:AO71"/>
    <mergeCell ref="AP71:BE71"/>
    <mergeCell ref="BF71:CA71"/>
    <mergeCell ref="CB71:CW71"/>
    <mergeCell ref="CX71:DS71"/>
    <mergeCell ref="A67:H67"/>
    <mergeCell ref="I67:AO67"/>
    <mergeCell ref="AP67:BE67"/>
    <mergeCell ref="BF67:CA67"/>
    <mergeCell ref="CB67:CW67"/>
    <mergeCell ref="CX67:DS67"/>
    <mergeCell ref="I69:AO69"/>
    <mergeCell ref="A68:H69"/>
    <mergeCell ref="AP68:BE69"/>
    <mergeCell ref="BF68:CA69"/>
    <mergeCell ref="CB68:CW69"/>
    <mergeCell ref="I68:AO68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BF54:CA54"/>
    <mergeCell ref="A56:H61"/>
    <mergeCell ref="AP56:BE61"/>
    <mergeCell ref="BF56:CA61"/>
    <mergeCell ref="CB56:CW61"/>
    <mergeCell ref="I60:AO60"/>
    <mergeCell ref="A62:H62"/>
    <mergeCell ref="I62:AO62"/>
    <mergeCell ref="AP62:BE62"/>
    <mergeCell ref="BF62:CA62"/>
    <mergeCell ref="CB62:CW62"/>
    <mergeCell ref="CB28:CW28"/>
    <mergeCell ref="CX28:DS28"/>
    <mergeCell ref="A22:H27"/>
    <mergeCell ref="AP22:BE27"/>
    <mergeCell ref="BF22:CA27"/>
    <mergeCell ref="CB22:CW27"/>
    <mergeCell ref="CX22:DS27"/>
    <mergeCell ref="CX56:DS61"/>
    <mergeCell ref="I59:AO59"/>
    <mergeCell ref="I58:AO58"/>
    <mergeCell ref="I57:AO57"/>
    <mergeCell ref="I56:AO56"/>
    <mergeCell ref="CX54:DS54"/>
    <mergeCell ref="CB54:CW54"/>
    <mergeCell ref="I61:AO61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CB21:CW21"/>
    <mergeCell ref="CX21:DS21"/>
    <mergeCell ref="A19:H19"/>
    <mergeCell ref="AP19:BE19"/>
    <mergeCell ref="BF19:CA19"/>
    <mergeCell ref="CB19:CW19"/>
    <mergeCell ref="CX19:DS19"/>
    <mergeCell ref="A20:H20"/>
    <mergeCell ref="AP20:BE20"/>
    <mergeCell ref="BF20:CA20"/>
    <mergeCell ref="CB20:CW20"/>
    <mergeCell ref="CX20:DS20"/>
    <mergeCell ref="CB17:CW17"/>
    <mergeCell ref="CX17:DS17"/>
    <mergeCell ref="A18:H18"/>
    <mergeCell ref="AP18:BE18"/>
    <mergeCell ref="BF18:CA18"/>
    <mergeCell ref="CB18:CW18"/>
    <mergeCell ref="CX18:DS18"/>
    <mergeCell ref="A15:H15"/>
    <mergeCell ref="AP15:BE15"/>
    <mergeCell ref="BF15:CA15"/>
    <mergeCell ref="CB15:CW15"/>
    <mergeCell ref="CX15:DS15"/>
    <mergeCell ref="AP17:BE17"/>
    <mergeCell ref="BF17:CA17"/>
    <mergeCell ref="CB16:CW16"/>
    <mergeCell ref="CX16:DS16"/>
    <mergeCell ref="I28:AO28"/>
    <mergeCell ref="I26:AO26"/>
    <mergeCell ref="I27:AO27"/>
    <mergeCell ref="I15:AO15"/>
    <mergeCell ref="A16:H16"/>
    <mergeCell ref="I16:AO16"/>
    <mergeCell ref="AP16:BE16"/>
    <mergeCell ref="BF16:CA16"/>
    <mergeCell ref="I13:AO13"/>
    <mergeCell ref="A21:H21"/>
    <mergeCell ref="AP21:BE21"/>
    <mergeCell ref="BF21:CA21"/>
    <mergeCell ref="A28:H28"/>
    <mergeCell ref="AP28:BE28"/>
    <mergeCell ref="BF28:CA28"/>
    <mergeCell ref="I24:AO24"/>
    <mergeCell ref="I25:AO25"/>
    <mergeCell ref="CB29:CW29"/>
    <mergeCell ref="CX29:DS29"/>
    <mergeCell ref="A30:H30"/>
    <mergeCell ref="I30:AO30"/>
    <mergeCell ref="AP30:BE30"/>
    <mergeCell ref="BF30:CA30"/>
    <mergeCell ref="CB30:CW30"/>
    <mergeCell ref="CX30:DS30"/>
    <mergeCell ref="A31:H31"/>
    <mergeCell ref="I31:AO31"/>
    <mergeCell ref="AP31:BE31"/>
    <mergeCell ref="BF31:CA31"/>
    <mergeCell ref="CB31:CW31"/>
    <mergeCell ref="CX31:DS31"/>
    <mergeCell ref="A29:H29"/>
    <mergeCell ref="I29:AO29"/>
    <mergeCell ref="AP29:BE29"/>
    <mergeCell ref="BF29:CA29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AP34:BE38"/>
    <mergeCell ref="BF34:CA38"/>
    <mergeCell ref="CB34:CW38"/>
    <mergeCell ref="I35:AO35"/>
    <mergeCell ref="A33:H33"/>
    <mergeCell ref="I33:AO33"/>
    <mergeCell ref="AP33:BE33"/>
    <mergeCell ref="BF33:CA33"/>
    <mergeCell ref="CB33:CW33"/>
    <mergeCell ref="CX34:DS38"/>
    <mergeCell ref="I36:AO36"/>
    <mergeCell ref="I37:AO37"/>
    <mergeCell ref="I38:AO38"/>
    <mergeCell ref="I34:AO34"/>
    <mergeCell ref="A39:H39"/>
    <mergeCell ref="I39:AO39"/>
    <mergeCell ref="AP39:BE39"/>
    <mergeCell ref="BF39:CA39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AP41:BE41"/>
    <mergeCell ref="BF41:CA41"/>
    <mergeCell ref="CB41:CW41"/>
    <mergeCell ref="CX41:DS41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CX51:DS51"/>
    <mergeCell ref="CX45:DS49"/>
    <mergeCell ref="I47:AO47"/>
    <mergeCell ref="I48:AO48"/>
    <mergeCell ref="I49:AO49"/>
    <mergeCell ref="A50:H50"/>
    <mergeCell ref="I50:AO50"/>
    <mergeCell ref="AP50:BE50"/>
    <mergeCell ref="BF50:CA50"/>
    <mergeCell ref="CB50:CW50"/>
    <mergeCell ref="CB51:CW51"/>
    <mergeCell ref="CX50:DS50"/>
    <mergeCell ref="I45:AO45"/>
    <mergeCell ref="A45:H49"/>
    <mergeCell ref="AP45:BE49"/>
    <mergeCell ref="BF45:CA49"/>
    <mergeCell ref="CB45:CW49"/>
    <mergeCell ref="I46:AO46"/>
    <mergeCell ref="A43:H43"/>
    <mergeCell ref="I43:AO43"/>
    <mergeCell ref="AP43:BE43"/>
    <mergeCell ref="BF43:CA43"/>
    <mergeCell ref="CB43:CW43"/>
    <mergeCell ref="CX43:DS43"/>
    <mergeCell ref="A44:H44"/>
    <mergeCell ref="I44:AO44"/>
    <mergeCell ref="AP44:BE44"/>
    <mergeCell ref="BF44:CA44"/>
    <mergeCell ref="CB44:CW44"/>
    <mergeCell ref="CX44:DS44"/>
    <mergeCell ref="A53:H53"/>
    <mergeCell ref="I53:AO53"/>
    <mergeCell ref="AP53:BE53"/>
    <mergeCell ref="BF53:CA53"/>
    <mergeCell ref="CB53:CW53"/>
    <mergeCell ref="I17:AO17"/>
    <mergeCell ref="I18:AO18"/>
    <mergeCell ref="A17:H17"/>
    <mergeCell ref="CX52:DS52"/>
    <mergeCell ref="CX53:DS53"/>
    <mergeCell ref="A52:H52"/>
    <mergeCell ref="I52:AO52"/>
    <mergeCell ref="AP52:BE52"/>
    <mergeCell ref="BF52:CA52"/>
    <mergeCell ref="CB52:CW52"/>
    <mergeCell ref="A51:H51"/>
    <mergeCell ref="I51:AO51"/>
    <mergeCell ref="AP51:BE51"/>
    <mergeCell ref="I19:AO19"/>
    <mergeCell ref="I20:AO20"/>
    <mergeCell ref="I21:AO21"/>
    <mergeCell ref="I22:AO22"/>
    <mergeCell ref="I23:AO23"/>
    <mergeCell ref="BF51:CA51"/>
    <mergeCell ref="CB13:CW14"/>
    <mergeCell ref="CX13:DS14"/>
    <mergeCell ref="I12:AO12"/>
    <mergeCell ref="I10:AO10"/>
    <mergeCell ref="I11:AO11"/>
    <mergeCell ref="I14:AO14"/>
    <mergeCell ref="CX12:DS12"/>
    <mergeCell ref="CX10:DS11"/>
    <mergeCell ref="A9:H9"/>
    <mergeCell ref="I9:AO9"/>
    <mergeCell ref="AP9:BE9"/>
    <mergeCell ref="BF9:CA9"/>
    <mergeCell ref="CB9:CW9"/>
    <mergeCell ref="CX9:DS9"/>
    <mergeCell ref="A13:H14"/>
    <mergeCell ref="AP13:BE14"/>
    <mergeCell ref="BF13:CA14"/>
    <mergeCell ref="A10:H11"/>
    <mergeCell ref="AP10:BE11"/>
    <mergeCell ref="BF12:CA12"/>
    <mergeCell ref="CB12:CW12"/>
    <mergeCell ref="BF10:CA11"/>
    <mergeCell ref="CB10:CW11"/>
    <mergeCell ref="A8:H8"/>
    <mergeCell ref="I8:AO8"/>
    <mergeCell ref="AP8:BE8"/>
    <mergeCell ref="BF8:CA8"/>
    <mergeCell ref="CB8:CW8"/>
    <mergeCell ref="CX8:DS8"/>
    <mergeCell ref="A5:DS5"/>
    <mergeCell ref="A7:H7"/>
    <mergeCell ref="I7:AO7"/>
    <mergeCell ref="AP7:BE7"/>
    <mergeCell ref="BF7:CA7"/>
    <mergeCell ref="CB7:CW7"/>
    <mergeCell ref="CX7:DS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T112"/>
  <sheetViews>
    <sheetView workbookViewId="0">
      <selection activeCell="A7" sqref="A7:DS7"/>
    </sheetView>
  </sheetViews>
  <sheetFormatPr defaultColWidth="1.140625" defaultRowHeight="15.75"/>
  <cols>
    <col min="1" max="16384" width="1.140625" style="13"/>
  </cols>
  <sheetData>
    <row r="1" spans="1:124" s="11" customFormat="1" ht="11.25">
      <c r="DS1" s="12" t="s">
        <v>243</v>
      </c>
      <c r="DT1" s="12"/>
    </row>
    <row r="2" spans="1:124" s="11" customFormat="1" ht="11.25">
      <c r="DS2" s="12" t="s">
        <v>10</v>
      </c>
      <c r="DT2" s="12"/>
    </row>
    <row r="3" spans="1:124" s="11" customFormat="1" ht="11.25">
      <c r="DS3" s="12" t="s">
        <v>11</v>
      </c>
      <c r="DT3" s="12"/>
    </row>
    <row r="7" spans="1:124" s="20" customFormat="1" ht="18.75">
      <c r="A7" s="33" t="s">
        <v>244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10" spans="1:124">
      <c r="A10" s="34" t="s">
        <v>26</v>
      </c>
      <c r="B10" s="35"/>
      <c r="C10" s="35"/>
      <c r="D10" s="35"/>
      <c r="E10" s="35"/>
      <c r="F10" s="35"/>
      <c r="G10" s="35"/>
      <c r="H10" s="36"/>
      <c r="I10" s="34" t="s">
        <v>28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6"/>
      <c r="AP10" s="34" t="s">
        <v>29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6"/>
      <c r="BF10" s="34" t="s">
        <v>31</v>
      </c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6"/>
      <c r="CB10" s="34" t="s">
        <v>35</v>
      </c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6"/>
      <c r="CX10" s="34" t="s">
        <v>33</v>
      </c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6"/>
    </row>
    <row r="11" spans="1:124">
      <c r="A11" s="40" t="s">
        <v>27</v>
      </c>
      <c r="B11" s="41"/>
      <c r="C11" s="41"/>
      <c r="D11" s="41"/>
      <c r="E11" s="41"/>
      <c r="F11" s="41"/>
      <c r="G11" s="41"/>
      <c r="H11" s="42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2"/>
      <c r="AP11" s="40" t="s">
        <v>30</v>
      </c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40" t="s">
        <v>32</v>
      </c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2"/>
      <c r="CB11" s="40" t="s">
        <v>36</v>
      </c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2"/>
      <c r="CX11" s="40" t="s">
        <v>34</v>
      </c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2"/>
    </row>
    <row r="12" spans="1:124" ht="15.75" customHeight="1">
      <c r="A12" s="40"/>
      <c r="B12" s="41"/>
      <c r="C12" s="41"/>
      <c r="D12" s="41"/>
      <c r="E12" s="41"/>
      <c r="F12" s="41"/>
      <c r="G12" s="41"/>
      <c r="H12" s="42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2"/>
      <c r="AP12" s="40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2"/>
      <c r="BF12" s="40" t="s">
        <v>351</v>
      </c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2"/>
      <c r="CB12" s="40" t="s">
        <v>349</v>
      </c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2"/>
      <c r="CX12" s="40" t="s">
        <v>350</v>
      </c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2"/>
    </row>
    <row r="13" spans="1:124" s="14" customFormat="1">
      <c r="A13" s="131"/>
      <c r="B13" s="132"/>
      <c r="C13" s="132"/>
      <c r="D13" s="132"/>
      <c r="E13" s="132"/>
      <c r="F13" s="132"/>
      <c r="G13" s="132"/>
      <c r="H13" s="133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7"/>
      <c r="AP13" s="131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72" t="s">
        <v>245</v>
      </c>
      <c r="BG13" s="73"/>
      <c r="BH13" s="73"/>
      <c r="BI13" s="73"/>
      <c r="BJ13" s="73"/>
      <c r="BK13" s="73"/>
      <c r="BL13" s="73"/>
      <c r="BM13" s="73"/>
      <c r="BN13" s="73"/>
      <c r="BO13" s="73"/>
      <c r="BP13" s="74"/>
      <c r="BQ13" s="72" t="s">
        <v>247</v>
      </c>
      <c r="BR13" s="73"/>
      <c r="BS13" s="73"/>
      <c r="BT13" s="73"/>
      <c r="BU13" s="73"/>
      <c r="BV13" s="73"/>
      <c r="BW13" s="73"/>
      <c r="BX13" s="73"/>
      <c r="BY13" s="73"/>
      <c r="BZ13" s="73"/>
      <c r="CA13" s="74"/>
      <c r="CB13" s="72" t="s">
        <v>245</v>
      </c>
      <c r="CC13" s="73"/>
      <c r="CD13" s="73"/>
      <c r="CE13" s="73"/>
      <c r="CF13" s="73"/>
      <c r="CG13" s="73"/>
      <c r="CH13" s="73"/>
      <c r="CI13" s="73"/>
      <c r="CJ13" s="73"/>
      <c r="CK13" s="73"/>
      <c r="CL13" s="74"/>
      <c r="CM13" s="72" t="s">
        <v>247</v>
      </c>
      <c r="CN13" s="73"/>
      <c r="CO13" s="73"/>
      <c r="CP13" s="73"/>
      <c r="CQ13" s="73"/>
      <c r="CR13" s="73"/>
      <c r="CS13" s="73"/>
      <c r="CT13" s="73"/>
      <c r="CU13" s="73"/>
      <c r="CV13" s="73"/>
      <c r="CW13" s="74"/>
      <c r="CX13" s="72" t="s">
        <v>245</v>
      </c>
      <c r="CY13" s="73"/>
      <c r="CZ13" s="73"/>
      <c r="DA13" s="73"/>
      <c r="DB13" s="73"/>
      <c r="DC13" s="73"/>
      <c r="DD13" s="73"/>
      <c r="DE13" s="73"/>
      <c r="DF13" s="73"/>
      <c r="DG13" s="73"/>
      <c r="DH13" s="74"/>
      <c r="DI13" s="72" t="s">
        <v>247</v>
      </c>
      <c r="DJ13" s="73"/>
      <c r="DK13" s="73"/>
      <c r="DL13" s="73"/>
      <c r="DM13" s="73"/>
      <c r="DN13" s="73"/>
      <c r="DO13" s="73"/>
      <c r="DP13" s="73"/>
      <c r="DQ13" s="73"/>
      <c r="DR13" s="73"/>
      <c r="DS13" s="74"/>
    </row>
    <row r="14" spans="1:124">
      <c r="A14" s="77"/>
      <c r="B14" s="78"/>
      <c r="C14" s="78"/>
      <c r="D14" s="78"/>
      <c r="E14" s="78"/>
      <c r="F14" s="78"/>
      <c r="G14" s="78"/>
      <c r="H14" s="79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7"/>
      <c r="AP14" s="77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9"/>
      <c r="BF14" s="77" t="s">
        <v>246</v>
      </c>
      <c r="BG14" s="78"/>
      <c r="BH14" s="78"/>
      <c r="BI14" s="78"/>
      <c r="BJ14" s="78"/>
      <c r="BK14" s="78"/>
      <c r="BL14" s="78"/>
      <c r="BM14" s="78"/>
      <c r="BN14" s="78"/>
      <c r="BO14" s="78"/>
      <c r="BP14" s="79"/>
      <c r="BQ14" s="77" t="s">
        <v>246</v>
      </c>
      <c r="BR14" s="78"/>
      <c r="BS14" s="78"/>
      <c r="BT14" s="78"/>
      <c r="BU14" s="78"/>
      <c r="BV14" s="78"/>
      <c r="BW14" s="78"/>
      <c r="BX14" s="78"/>
      <c r="BY14" s="78"/>
      <c r="BZ14" s="78"/>
      <c r="CA14" s="79"/>
      <c r="CB14" s="77" t="s">
        <v>246</v>
      </c>
      <c r="CC14" s="78"/>
      <c r="CD14" s="78"/>
      <c r="CE14" s="78"/>
      <c r="CF14" s="78"/>
      <c r="CG14" s="78"/>
      <c r="CH14" s="78"/>
      <c r="CI14" s="78"/>
      <c r="CJ14" s="78"/>
      <c r="CK14" s="78"/>
      <c r="CL14" s="79"/>
      <c r="CM14" s="77" t="s">
        <v>246</v>
      </c>
      <c r="CN14" s="78"/>
      <c r="CO14" s="78"/>
      <c r="CP14" s="78"/>
      <c r="CQ14" s="78"/>
      <c r="CR14" s="78"/>
      <c r="CS14" s="78"/>
      <c r="CT14" s="78"/>
      <c r="CU14" s="78"/>
      <c r="CV14" s="78"/>
      <c r="CW14" s="79"/>
      <c r="CX14" s="77" t="s">
        <v>246</v>
      </c>
      <c r="CY14" s="78"/>
      <c r="CZ14" s="78"/>
      <c r="DA14" s="78"/>
      <c r="DB14" s="78"/>
      <c r="DC14" s="78"/>
      <c r="DD14" s="78"/>
      <c r="DE14" s="78"/>
      <c r="DF14" s="78"/>
      <c r="DG14" s="78"/>
      <c r="DH14" s="79"/>
      <c r="DI14" s="77" t="s">
        <v>246</v>
      </c>
      <c r="DJ14" s="78"/>
      <c r="DK14" s="78"/>
      <c r="DL14" s="78"/>
      <c r="DM14" s="78"/>
      <c r="DN14" s="78"/>
      <c r="DO14" s="78"/>
      <c r="DP14" s="78"/>
      <c r="DQ14" s="78"/>
      <c r="DR14" s="78"/>
      <c r="DS14" s="79"/>
    </row>
    <row r="15" spans="1:124">
      <c r="A15" s="43" t="s">
        <v>37</v>
      </c>
      <c r="B15" s="43"/>
      <c r="C15" s="43"/>
      <c r="D15" s="43"/>
      <c r="E15" s="43"/>
      <c r="F15" s="43"/>
      <c r="G15" s="43"/>
      <c r="H15" s="46"/>
      <c r="I15" s="47" t="s">
        <v>248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9"/>
      <c r="AP15" s="50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</row>
    <row r="16" spans="1:124">
      <c r="A16" s="43"/>
      <c r="B16" s="43"/>
      <c r="C16" s="43"/>
      <c r="D16" s="43"/>
      <c r="E16" s="43"/>
      <c r="F16" s="43"/>
      <c r="G16" s="43"/>
      <c r="H16" s="46"/>
      <c r="I16" s="55" t="s">
        <v>249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50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</row>
    <row r="17" spans="1:123">
      <c r="A17" s="43" t="s">
        <v>44</v>
      </c>
      <c r="B17" s="43"/>
      <c r="C17" s="43"/>
      <c r="D17" s="43"/>
      <c r="E17" s="43"/>
      <c r="F17" s="43"/>
      <c r="G17" s="43"/>
      <c r="H17" s="46"/>
      <c r="I17" s="47" t="s">
        <v>250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9"/>
      <c r="AP17" s="137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</row>
    <row r="18" spans="1:123">
      <c r="A18" s="43"/>
      <c r="B18" s="43"/>
      <c r="C18" s="43"/>
      <c r="D18" s="43"/>
      <c r="E18" s="43"/>
      <c r="F18" s="43"/>
      <c r="G18" s="43"/>
      <c r="H18" s="46"/>
      <c r="I18" s="55" t="s">
        <v>251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7"/>
      <c r="AP18" s="137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</row>
    <row r="19" spans="1:123">
      <c r="A19" s="43"/>
      <c r="B19" s="43"/>
      <c r="C19" s="43"/>
      <c r="D19" s="43"/>
      <c r="E19" s="43"/>
      <c r="F19" s="43"/>
      <c r="G19" s="43"/>
      <c r="H19" s="46"/>
      <c r="I19" s="47" t="s">
        <v>252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9"/>
      <c r="AP19" s="50" t="s">
        <v>280</v>
      </c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</row>
    <row r="20" spans="1:123">
      <c r="A20" s="43"/>
      <c r="B20" s="43"/>
      <c r="C20" s="43"/>
      <c r="D20" s="43"/>
      <c r="E20" s="43"/>
      <c r="F20" s="43"/>
      <c r="G20" s="43"/>
      <c r="H20" s="46"/>
      <c r="I20" s="55" t="s">
        <v>253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50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</row>
    <row r="21" spans="1:123">
      <c r="A21" s="43"/>
      <c r="B21" s="43"/>
      <c r="C21" s="43"/>
      <c r="D21" s="43"/>
      <c r="E21" s="43"/>
      <c r="F21" s="43"/>
      <c r="G21" s="43"/>
      <c r="H21" s="46"/>
      <c r="I21" s="55" t="s">
        <v>254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7"/>
      <c r="AP21" s="50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</row>
    <row r="22" spans="1:123">
      <c r="A22" s="43"/>
      <c r="B22" s="43"/>
      <c r="C22" s="43"/>
      <c r="D22" s="43"/>
      <c r="E22" s="43"/>
      <c r="F22" s="43"/>
      <c r="G22" s="43"/>
      <c r="H22" s="46"/>
      <c r="I22" s="55" t="s">
        <v>255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7"/>
      <c r="AP22" s="50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</row>
    <row r="23" spans="1:123">
      <c r="A23" s="43"/>
      <c r="B23" s="43"/>
      <c r="C23" s="43"/>
      <c r="D23" s="43"/>
      <c r="E23" s="43"/>
      <c r="F23" s="43"/>
      <c r="G23" s="43"/>
      <c r="H23" s="46"/>
      <c r="I23" s="55" t="s">
        <v>256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50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</row>
    <row r="24" spans="1:123">
      <c r="A24" s="43"/>
      <c r="B24" s="43"/>
      <c r="C24" s="43"/>
      <c r="D24" s="43"/>
      <c r="E24" s="43"/>
      <c r="F24" s="43"/>
      <c r="G24" s="43"/>
      <c r="H24" s="46"/>
      <c r="I24" s="55" t="s">
        <v>257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50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</row>
    <row r="25" spans="1:123">
      <c r="A25" s="43"/>
      <c r="B25" s="43"/>
      <c r="C25" s="43"/>
      <c r="D25" s="43"/>
      <c r="E25" s="43"/>
      <c r="F25" s="43"/>
      <c r="G25" s="43"/>
      <c r="H25" s="46"/>
      <c r="I25" s="55" t="s">
        <v>258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7"/>
      <c r="AP25" s="50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</row>
    <row r="26" spans="1:123">
      <c r="A26" s="43"/>
      <c r="B26" s="43"/>
      <c r="C26" s="43"/>
      <c r="D26" s="43"/>
      <c r="E26" s="43"/>
      <c r="F26" s="43"/>
      <c r="G26" s="43"/>
      <c r="H26" s="46"/>
      <c r="I26" s="55" t="s">
        <v>259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50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</row>
    <row r="27" spans="1:123">
      <c r="A27" s="43"/>
      <c r="B27" s="43"/>
      <c r="C27" s="43"/>
      <c r="D27" s="43"/>
      <c r="E27" s="43"/>
      <c r="F27" s="43"/>
      <c r="G27" s="43"/>
      <c r="H27" s="46"/>
      <c r="I27" s="55" t="s">
        <v>260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7"/>
      <c r="AP27" s="50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</row>
    <row r="28" spans="1:123">
      <c r="A28" s="43"/>
      <c r="B28" s="43"/>
      <c r="C28" s="43"/>
      <c r="D28" s="43"/>
      <c r="E28" s="43"/>
      <c r="F28" s="43"/>
      <c r="G28" s="43"/>
      <c r="H28" s="46"/>
      <c r="I28" s="55" t="s">
        <v>261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7"/>
      <c r="AP28" s="50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</row>
    <row r="29" spans="1:123">
      <c r="A29" s="43"/>
      <c r="B29" s="43"/>
      <c r="C29" s="43"/>
      <c r="D29" s="43"/>
      <c r="E29" s="43"/>
      <c r="F29" s="43"/>
      <c r="G29" s="43"/>
      <c r="H29" s="46"/>
      <c r="I29" s="55" t="s">
        <v>262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7"/>
      <c r="AP29" s="50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</row>
    <row r="30" spans="1:123">
      <c r="A30" s="43"/>
      <c r="B30" s="43"/>
      <c r="C30" s="43"/>
      <c r="D30" s="43"/>
      <c r="E30" s="43"/>
      <c r="F30" s="43"/>
      <c r="G30" s="43"/>
      <c r="H30" s="46"/>
      <c r="I30" s="55" t="s">
        <v>263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7"/>
      <c r="AP30" s="50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</row>
    <row r="31" spans="1:123">
      <c r="A31" s="43"/>
      <c r="B31" s="43"/>
      <c r="C31" s="43"/>
      <c r="D31" s="43"/>
      <c r="E31" s="43"/>
      <c r="F31" s="43"/>
      <c r="G31" s="43"/>
      <c r="H31" s="46"/>
      <c r="I31" s="51" t="s">
        <v>264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  <c r="AP31" s="50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</row>
    <row r="32" spans="1:123">
      <c r="A32" s="43"/>
      <c r="B32" s="43"/>
      <c r="C32" s="43"/>
      <c r="D32" s="43"/>
      <c r="E32" s="43"/>
      <c r="F32" s="43"/>
      <c r="G32" s="43"/>
      <c r="H32" s="46"/>
      <c r="I32" s="47" t="s">
        <v>265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P32" s="50" t="s">
        <v>275</v>
      </c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</row>
    <row r="33" spans="1:123">
      <c r="A33" s="43"/>
      <c r="B33" s="43"/>
      <c r="C33" s="43"/>
      <c r="D33" s="43"/>
      <c r="E33" s="43"/>
      <c r="F33" s="43"/>
      <c r="G33" s="43"/>
      <c r="H33" s="46"/>
      <c r="I33" s="55" t="s">
        <v>266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7"/>
      <c r="AP33" s="50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</row>
    <row r="34" spans="1:123">
      <c r="A34" s="43"/>
      <c r="B34" s="43"/>
      <c r="C34" s="43"/>
      <c r="D34" s="43"/>
      <c r="E34" s="43"/>
      <c r="F34" s="43"/>
      <c r="G34" s="43"/>
      <c r="H34" s="46"/>
      <c r="I34" s="55" t="s">
        <v>253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7"/>
      <c r="AP34" s="50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</row>
    <row r="35" spans="1:123">
      <c r="A35" s="43"/>
      <c r="B35" s="43"/>
      <c r="C35" s="43"/>
      <c r="D35" s="43"/>
      <c r="E35" s="43"/>
      <c r="F35" s="43"/>
      <c r="G35" s="43"/>
      <c r="H35" s="46"/>
      <c r="I35" s="55" t="s">
        <v>267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50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</row>
    <row r="36" spans="1:123">
      <c r="A36" s="43"/>
      <c r="B36" s="43"/>
      <c r="C36" s="43"/>
      <c r="D36" s="43"/>
      <c r="E36" s="43"/>
      <c r="F36" s="43"/>
      <c r="G36" s="43"/>
      <c r="H36" s="46"/>
      <c r="I36" s="55" t="s">
        <v>268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7"/>
      <c r="AP36" s="50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</row>
    <row r="37" spans="1:123">
      <c r="A37" s="43"/>
      <c r="B37" s="43"/>
      <c r="C37" s="43"/>
      <c r="D37" s="43"/>
      <c r="E37" s="43"/>
      <c r="F37" s="43"/>
      <c r="G37" s="43"/>
      <c r="H37" s="46"/>
      <c r="I37" s="55" t="s">
        <v>269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7"/>
      <c r="AP37" s="50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</row>
    <row r="38" spans="1:123">
      <c r="A38" s="43"/>
      <c r="B38" s="43"/>
      <c r="C38" s="43"/>
      <c r="D38" s="43"/>
      <c r="E38" s="43"/>
      <c r="F38" s="43"/>
      <c r="G38" s="43"/>
      <c r="H38" s="46"/>
      <c r="I38" s="55" t="s">
        <v>270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7"/>
      <c r="AP38" s="50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</row>
    <row r="39" spans="1:123">
      <c r="A39" s="43"/>
      <c r="B39" s="43"/>
      <c r="C39" s="43"/>
      <c r="D39" s="43"/>
      <c r="E39" s="43"/>
      <c r="F39" s="43"/>
      <c r="G39" s="43"/>
      <c r="H39" s="46"/>
      <c r="I39" s="55" t="s">
        <v>271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7"/>
      <c r="AP39" s="50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</row>
    <row r="40" spans="1:123">
      <c r="A40" s="43"/>
      <c r="B40" s="43"/>
      <c r="C40" s="43"/>
      <c r="D40" s="43"/>
      <c r="E40" s="43"/>
      <c r="F40" s="43"/>
      <c r="G40" s="43"/>
      <c r="H40" s="46"/>
      <c r="I40" s="55" t="s">
        <v>272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7"/>
      <c r="AP40" s="50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</row>
    <row r="41" spans="1:123">
      <c r="A41" s="43"/>
      <c r="B41" s="43"/>
      <c r="C41" s="43"/>
      <c r="D41" s="43"/>
      <c r="E41" s="43"/>
      <c r="F41" s="43"/>
      <c r="G41" s="43"/>
      <c r="H41" s="46"/>
      <c r="I41" s="55" t="s">
        <v>273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7"/>
      <c r="AP41" s="50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</row>
    <row r="42" spans="1:123">
      <c r="A42" s="43"/>
      <c r="B42" s="43"/>
      <c r="C42" s="43"/>
      <c r="D42" s="43"/>
      <c r="E42" s="43"/>
      <c r="F42" s="43"/>
      <c r="G42" s="43"/>
      <c r="H42" s="46"/>
      <c r="I42" s="55" t="s">
        <v>274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7"/>
      <c r="AP42" s="50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</row>
    <row r="43" spans="1:123">
      <c r="A43" s="43"/>
      <c r="B43" s="43"/>
      <c r="C43" s="43"/>
      <c r="D43" s="43"/>
      <c r="E43" s="43"/>
      <c r="F43" s="43"/>
      <c r="G43" s="43"/>
      <c r="H43" s="46"/>
      <c r="I43" s="55" t="s">
        <v>262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7"/>
      <c r="AP43" s="50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</row>
    <row r="44" spans="1:123">
      <c r="A44" s="43"/>
      <c r="B44" s="43"/>
      <c r="C44" s="43"/>
      <c r="D44" s="43"/>
      <c r="E44" s="43"/>
      <c r="F44" s="43"/>
      <c r="G44" s="43"/>
      <c r="H44" s="46"/>
      <c r="I44" s="55" t="s">
        <v>263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7"/>
      <c r="AP44" s="50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</row>
    <row r="45" spans="1:123">
      <c r="A45" s="43"/>
      <c r="B45" s="43"/>
      <c r="C45" s="43"/>
      <c r="D45" s="43"/>
      <c r="E45" s="43"/>
      <c r="F45" s="43"/>
      <c r="G45" s="43"/>
      <c r="H45" s="46"/>
      <c r="I45" s="55" t="s">
        <v>264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  <c r="AP45" s="50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</row>
    <row r="46" spans="1:123">
      <c r="A46" s="43" t="s">
        <v>46</v>
      </c>
      <c r="B46" s="43"/>
      <c r="C46" s="43"/>
      <c r="D46" s="43"/>
      <c r="E46" s="43"/>
      <c r="F46" s="43"/>
      <c r="G46" s="43"/>
      <c r="H46" s="46"/>
      <c r="I46" s="47" t="s">
        <v>276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9"/>
      <c r="AP46" s="50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</row>
    <row r="47" spans="1:123">
      <c r="A47" s="43"/>
      <c r="B47" s="43"/>
      <c r="C47" s="43"/>
      <c r="D47" s="43"/>
      <c r="E47" s="43"/>
      <c r="F47" s="43"/>
      <c r="G47" s="43"/>
      <c r="H47" s="46"/>
      <c r="I47" s="55" t="s">
        <v>277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  <c r="AP47" s="50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</row>
    <row r="48" spans="1:123">
      <c r="A48" s="43"/>
      <c r="B48" s="43"/>
      <c r="C48" s="43"/>
      <c r="D48" s="43"/>
      <c r="E48" s="43"/>
      <c r="F48" s="43"/>
      <c r="G48" s="43"/>
      <c r="H48" s="46"/>
      <c r="I48" s="69" t="s">
        <v>278</v>
      </c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50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</row>
    <row r="49" spans="1:123">
      <c r="A49" s="43"/>
      <c r="B49" s="43"/>
      <c r="C49" s="43"/>
      <c r="D49" s="43"/>
      <c r="E49" s="43"/>
      <c r="F49" s="43"/>
      <c r="G49" s="43"/>
      <c r="H49" s="46"/>
      <c r="I49" s="54" t="s">
        <v>279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0" t="s">
        <v>280</v>
      </c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</row>
    <row r="50" spans="1:123">
      <c r="A50" s="43"/>
      <c r="B50" s="43"/>
      <c r="C50" s="43"/>
      <c r="D50" s="43"/>
      <c r="E50" s="43"/>
      <c r="F50" s="43"/>
      <c r="G50" s="43"/>
      <c r="H50" s="46"/>
      <c r="I50" s="47" t="s">
        <v>281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9"/>
      <c r="AP50" s="50" t="s">
        <v>275</v>
      </c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</row>
    <row r="51" spans="1:123">
      <c r="A51" s="43"/>
      <c r="B51" s="43"/>
      <c r="C51" s="43"/>
      <c r="D51" s="43"/>
      <c r="E51" s="43"/>
      <c r="F51" s="43"/>
      <c r="G51" s="43"/>
      <c r="H51" s="46"/>
      <c r="I51" s="51" t="s">
        <v>282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3"/>
      <c r="AP51" s="50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</row>
    <row r="52" spans="1:123">
      <c r="A52" s="43"/>
      <c r="B52" s="43"/>
      <c r="C52" s="43"/>
      <c r="D52" s="43"/>
      <c r="E52" s="43"/>
      <c r="F52" s="43"/>
      <c r="G52" s="43"/>
      <c r="H52" s="46"/>
      <c r="I52" s="44" t="s">
        <v>283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50" t="s">
        <v>275</v>
      </c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</row>
    <row r="53" spans="1:123">
      <c r="A53" s="43" t="s">
        <v>50</v>
      </c>
      <c r="B53" s="43"/>
      <c r="C53" s="43"/>
      <c r="D53" s="43"/>
      <c r="E53" s="43"/>
      <c r="F53" s="43"/>
      <c r="G53" s="43"/>
      <c r="H53" s="46"/>
      <c r="I53" s="47" t="s">
        <v>284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9"/>
      <c r="AP53" s="50" t="s">
        <v>275</v>
      </c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</row>
    <row r="54" spans="1:123">
      <c r="A54" s="43"/>
      <c r="B54" s="43"/>
      <c r="C54" s="43"/>
      <c r="D54" s="43"/>
      <c r="E54" s="43"/>
      <c r="F54" s="43"/>
      <c r="G54" s="43"/>
      <c r="H54" s="46"/>
      <c r="I54" s="55" t="s">
        <v>285</v>
      </c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7"/>
      <c r="AP54" s="50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</row>
    <row r="55" spans="1:123">
      <c r="A55" s="43"/>
      <c r="B55" s="43"/>
      <c r="C55" s="43"/>
      <c r="D55" s="43"/>
      <c r="E55" s="43"/>
      <c r="F55" s="43"/>
      <c r="G55" s="43"/>
      <c r="H55" s="46"/>
      <c r="I55" s="51" t="s">
        <v>277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3"/>
      <c r="AP55" s="50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</row>
    <row r="56" spans="1:123">
      <c r="A56" s="43" t="s">
        <v>60</v>
      </c>
      <c r="B56" s="43"/>
      <c r="C56" s="43"/>
      <c r="D56" s="43"/>
      <c r="E56" s="43"/>
      <c r="F56" s="43"/>
      <c r="G56" s="43"/>
      <c r="H56" s="43"/>
      <c r="I56" s="69" t="s">
        <v>286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</row>
    <row r="57" spans="1:123">
      <c r="A57" s="43" t="s">
        <v>62</v>
      </c>
      <c r="B57" s="43"/>
      <c r="C57" s="43"/>
      <c r="D57" s="43"/>
      <c r="E57" s="43"/>
      <c r="F57" s="43"/>
      <c r="G57" s="43"/>
      <c r="H57" s="46"/>
      <c r="I57" s="47" t="s">
        <v>287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9"/>
      <c r="AP57" s="50" t="s">
        <v>275</v>
      </c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5">
        <v>241</v>
      </c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>
        <v>241</v>
      </c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>
        <v>241</v>
      </c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>
        <v>241</v>
      </c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>
        <v>241</v>
      </c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140">
        <v>241</v>
      </c>
      <c r="DJ57" s="141"/>
      <c r="DK57" s="141"/>
      <c r="DL57" s="141"/>
      <c r="DM57" s="141"/>
      <c r="DN57" s="141"/>
      <c r="DO57" s="141"/>
      <c r="DP57" s="141"/>
      <c r="DQ57" s="141"/>
      <c r="DR57" s="141"/>
      <c r="DS57" s="142"/>
    </row>
    <row r="58" spans="1:123">
      <c r="A58" s="43"/>
      <c r="B58" s="43"/>
      <c r="C58" s="43"/>
      <c r="D58" s="43"/>
      <c r="E58" s="43"/>
      <c r="F58" s="43"/>
      <c r="G58" s="43"/>
      <c r="H58" s="46"/>
      <c r="I58" s="55" t="s">
        <v>288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7"/>
      <c r="AP58" s="50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143"/>
      <c r="DJ58" s="144"/>
      <c r="DK58" s="144"/>
      <c r="DL58" s="144"/>
      <c r="DM58" s="144"/>
      <c r="DN58" s="144"/>
      <c r="DO58" s="144"/>
      <c r="DP58" s="144"/>
      <c r="DQ58" s="144"/>
      <c r="DR58" s="144"/>
      <c r="DS58" s="145"/>
    </row>
    <row r="59" spans="1:123">
      <c r="A59" s="43"/>
      <c r="B59" s="43"/>
      <c r="C59" s="43"/>
      <c r="D59" s="43"/>
      <c r="E59" s="43"/>
      <c r="F59" s="43"/>
      <c r="G59" s="43"/>
      <c r="H59" s="46"/>
      <c r="I59" s="55" t="s">
        <v>289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7"/>
      <c r="AP59" s="50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143"/>
      <c r="DJ59" s="144"/>
      <c r="DK59" s="144"/>
      <c r="DL59" s="144"/>
      <c r="DM59" s="144"/>
      <c r="DN59" s="144"/>
      <c r="DO59" s="144"/>
      <c r="DP59" s="144"/>
      <c r="DQ59" s="144"/>
      <c r="DR59" s="144"/>
      <c r="DS59" s="145"/>
    </row>
    <row r="60" spans="1:123">
      <c r="A60" s="43"/>
      <c r="B60" s="43"/>
      <c r="C60" s="43"/>
      <c r="D60" s="43"/>
      <c r="E60" s="43"/>
      <c r="F60" s="43"/>
      <c r="G60" s="43"/>
      <c r="H60" s="46"/>
      <c r="I60" s="55" t="s">
        <v>290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7"/>
      <c r="AP60" s="50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146"/>
      <c r="DJ60" s="147"/>
      <c r="DK60" s="147"/>
      <c r="DL60" s="147"/>
      <c r="DM60" s="147"/>
      <c r="DN60" s="147"/>
      <c r="DO60" s="147"/>
      <c r="DP60" s="147"/>
      <c r="DQ60" s="147"/>
      <c r="DR60" s="147"/>
      <c r="DS60" s="148"/>
    </row>
    <row r="61" spans="1:123">
      <c r="A61" s="43" t="s">
        <v>65</v>
      </c>
      <c r="B61" s="43"/>
      <c r="C61" s="43"/>
      <c r="D61" s="43"/>
      <c r="E61" s="43"/>
      <c r="F61" s="43"/>
      <c r="G61" s="43"/>
      <c r="H61" s="46"/>
      <c r="I61" s="47" t="s">
        <v>287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9"/>
      <c r="AP61" s="50" t="s">
        <v>275</v>
      </c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5">
        <v>150.9</v>
      </c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>
        <v>135.66</v>
      </c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>
        <v>135.66</v>
      </c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>
        <f>CB61*1.04</f>
        <v>141.0864</v>
      </c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>
        <v>141.09</v>
      </c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>
        <f>CX61*1.04</f>
        <v>146.7336</v>
      </c>
      <c r="DJ61" s="45"/>
      <c r="DK61" s="45"/>
      <c r="DL61" s="45"/>
      <c r="DM61" s="45"/>
      <c r="DN61" s="45"/>
      <c r="DO61" s="45"/>
      <c r="DP61" s="45"/>
      <c r="DQ61" s="45"/>
      <c r="DR61" s="45"/>
      <c r="DS61" s="45"/>
    </row>
    <row r="62" spans="1:123">
      <c r="A62" s="43"/>
      <c r="B62" s="43"/>
      <c r="C62" s="43"/>
      <c r="D62" s="43"/>
      <c r="E62" s="43"/>
      <c r="F62" s="43"/>
      <c r="G62" s="43"/>
      <c r="H62" s="46"/>
      <c r="I62" s="55" t="s">
        <v>288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7"/>
      <c r="AP62" s="50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</row>
    <row r="63" spans="1:123">
      <c r="A63" s="43"/>
      <c r="B63" s="43"/>
      <c r="C63" s="43"/>
      <c r="D63" s="43"/>
      <c r="E63" s="43"/>
      <c r="F63" s="43"/>
      <c r="G63" s="43"/>
      <c r="H63" s="46"/>
      <c r="I63" s="55" t="s">
        <v>291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7"/>
      <c r="AP63" s="50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</row>
    <row r="64" spans="1:123">
      <c r="A64" s="43"/>
      <c r="B64" s="43"/>
      <c r="C64" s="43"/>
      <c r="D64" s="43"/>
      <c r="E64" s="43"/>
      <c r="F64" s="43"/>
      <c r="G64" s="43"/>
      <c r="H64" s="46"/>
      <c r="I64" s="55" t="s">
        <v>292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7"/>
      <c r="AP64" s="50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</row>
    <row r="65" spans="1:123">
      <c r="A65" s="43"/>
      <c r="B65" s="43"/>
      <c r="C65" s="43"/>
      <c r="D65" s="43"/>
      <c r="E65" s="43"/>
      <c r="F65" s="43"/>
      <c r="G65" s="43"/>
      <c r="H65" s="46"/>
      <c r="I65" s="55" t="s">
        <v>328</v>
      </c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7"/>
      <c r="AP65" s="50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</row>
    <row r="66" spans="1:123">
      <c r="A66" s="43" t="s">
        <v>66</v>
      </c>
      <c r="B66" s="43"/>
      <c r="C66" s="43"/>
      <c r="D66" s="43"/>
      <c r="E66" s="43"/>
      <c r="F66" s="43"/>
      <c r="G66" s="43"/>
      <c r="H66" s="46"/>
      <c r="I66" s="47" t="s">
        <v>293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9"/>
      <c r="AP66" s="50" t="s">
        <v>59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</row>
    <row r="67" spans="1:123">
      <c r="A67" s="43"/>
      <c r="B67" s="43"/>
      <c r="C67" s="43"/>
      <c r="D67" s="43"/>
      <c r="E67" s="43"/>
      <c r="F67" s="43"/>
      <c r="G67" s="43"/>
      <c r="H67" s="46"/>
      <c r="I67" s="55" t="s">
        <v>294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7"/>
      <c r="AP67" s="50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</row>
    <row r="68" spans="1:123">
      <c r="A68" s="43"/>
      <c r="B68" s="43"/>
      <c r="C68" s="43"/>
      <c r="D68" s="43"/>
      <c r="E68" s="43"/>
      <c r="F68" s="43"/>
      <c r="G68" s="43"/>
      <c r="H68" s="46"/>
      <c r="I68" s="69" t="s">
        <v>194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50" t="s">
        <v>59</v>
      </c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135">
        <v>13.71</v>
      </c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9">
        <v>13.5</v>
      </c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>
        <v>13.5</v>
      </c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>
        <f>CB68*1.04</f>
        <v>14.040000000000001</v>
      </c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>
        <f>CM68*1.04</f>
        <v>14.601600000000001</v>
      </c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>
        <f>CX68*1.04</f>
        <v>15.185664000000001</v>
      </c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</row>
    <row r="69" spans="1:123">
      <c r="A69" s="43"/>
      <c r="B69" s="43"/>
      <c r="C69" s="43"/>
      <c r="D69" s="43"/>
      <c r="E69" s="43"/>
      <c r="F69" s="43"/>
      <c r="G69" s="43"/>
      <c r="H69" s="46"/>
      <c r="I69" s="69" t="s">
        <v>195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50" t="s">
        <v>59</v>
      </c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139">
        <v>12.6</v>
      </c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>
        <v>12.4</v>
      </c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>
        <v>12.4</v>
      </c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>
        <f t="shared" ref="CM69:CM71" si="0">CB69*1.04</f>
        <v>12.896000000000001</v>
      </c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>
        <f t="shared" ref="CX69:CX71" si="1">CM69*1.04</f>
        <v>13.411840000000002</v>
      </c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>
        <f t="shared" ref="DI69:DI71" si="2">CX69*1.04</f>
        <v>13.948313600000002</v>
      </c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</row>
    <row r="70" spans="1:123">
      <c r="A70" s="43"/>
      <c r="B70" s="43"/>
      <c r="C70" s="43"/>
      <c r="D70" s="43"/>
      <c r="E70" s="43"/>
      <c r="F70" s="43"/>
      <c r="G70" s="43"/>
      <c r="H70" s="46"/>
      <c r="I70" s="69" t="s">
        <v>196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50" t="s">
        <v>59</v>
      </c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135">
        <v>8.58</v>
      </c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>
        <v>8.4499999999999993</v>
      </c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>
        <v>8.4499999999999993</v>
      </c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9">
        <f t="shared" si="0"/>
        <v>8.7880000000000003</v>
      </c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>
        <f t="shared" si="1"/>
        <v>9.139520000000001</v>
      </c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>
        <f t="shared" si="2"/>
        <v>9.505100800000001</v>
      </c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</row>
    <row r="71" spans="1:123">
      <c r="A71" s="43"/>
      <c r="B71" s="43"/>
      <c r="C71" s="43"/>
      <c r="D71" s="43"/>
      <c r="E71" s="43"/>
      <c r="F71" s="43"/>
      <c r="G71" s="43"/>
      <c r="H71" s="46"/>
      <c r="I71" s="69" t="s">
        <v>197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50" t="s">
        <v>59</v>
      </c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135">
        <v>4.9800000000000004</v>
      </c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9">
        <v>4.9000000000000004</v>
      </c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>
        <v>4.9000000000000004</v>
      </c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>
        <f t="shared" si="0"/>
        <v>5.096000000000001</v>
      </c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>
        <f t="shared" si="1"/>
        <v>5.2998400000000014</v>
      </c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>
        <f t="shared" si="2"/>
        <v>5.5118336000000019</v>
      </c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</row>
    <row r="72" spans="1:123">
      <c r="A72" s="43" t="s">
        <v>86</v>
      </c>
      <c r="B72" s="43"/>
      <c r="C72" s="43"/>
      <c r="D72" s="43"/>
      <c r="E72" s="43"/>
      <c r="F72" s="43"/>
      <c r="G72" s="43"/>
      <c r="H72" s="43"/>
      <c r="I72" s="44" t="s">
        <v>329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</row>
    <row r="73" spans="1:123">
      <c r="A73" s="43" t="s">
        <v>90</v>
      </c>
      <c r="B73" s="43"/>
      <c r="C73" s="43"/>
      <c r="D73" s="43"/>
      <c r="E73" s="43"/>
      <c r="F73" s="43"/>
      <c r="G73" s="43"/>
      <c r="H73" s="43"/>
      <c r="I73" s="69" t="s">
        <v>295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43" t="s">
        <v>296</v>
      </c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</row>
    <row r="74" spans="1:123">
      <c r="A74" s="43"/>
      <c r="B74" s="43"/>
      <c r="C74" s="43"/>
      <c r="D74" s="43"/>
      <c r="E74" s="43"/>
      <c r="F74" s="43"/>
      <c r="G74" s="43"/>
      <c r="H74" s="43"/>
      <c r="I74" s="69" t="s">
        <v>297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43" t="s">
        <v>296</v>
      </c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</row>
    <row r="75" spans="1:123">
      <c r="A75" s="43" t="s">
        <v>95</v>
      </c>
      <c r="B75" s="43"/>
      <c r="C75" s="43"/>
      <c r="D75" s="43"/>
      <c r="E75" s="43"/>
      <c r="F75" s="43"/>
      <c r="G75" s="43"/>
      <c r="H75" s="43"/>
      <c r="I75" s="69" t="s">
        <v>298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43" t="s">
        <v>280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</row>
    <row r="76" spans="1:123">
      <c r="A76" s="43" t="s">
        <v>97</v>
      </c>
      <c r="B76" s="43"/>
      <c r="C76" s="43"/>
      <c r="D76" s="43"/>
      <c r="E76" s="43"/>
      <c r="F76" s="43"/>
      <c r="G76" s="43"/>
      <c r="H76" s="43"/>
      <c r="I76" s="69" t="s">
        <v>299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43" t="s">
        <v>300</v>
      </c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</row>
    <row r="77" spans="1:123">
      <c r="A77" s="43"/>
      <c r="B77" s="43"/>
      <c r="C77" s="43"/>
      <c r="D77" s="43"/>
      <c r="E77" s="43"/>
      <c r="F77" s="43"/>
      <c r="G77" s="43"/>
      <c r="H77" s="43"/>
      <c r="I77" s="69" t="s">
        <v>240</v>
      </c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</row>
    <row r="78" spans="1:123">
      <c r="A78" s="149" t="s">
        <v>301</v>
      </c>
      <c r="B78" s="149"/>
      <c r="C78" s="149"/>
      <c r="D78" s="149"/>
      <c r="E78" s="149"/>
      <c r="F78" s="149"/>
      <c r="G78" s="149"/>
      <c r="H78" s="149"/>
      <c r="I78" s="69" t="s">
        <v>302</v>
      </c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43" t="s">
        <v>300</v>
      </c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</row>
    <row r="79" spans="1:123">
      <c r="A79" s="149"/>
      <c r="B79" s="149"/>
      <c r="C79" s="149"/>
      <c r="D79" s="149"/>
      <c r="E79" s="149"/>
      <c r="F79" s="149"/>
      <c r="G79" s="149"/>
      <c r="H79" s="149"/>
      <c r="I79" s="69" t="s">
        <v>303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</row>
    <row r="80" spans="1:123">
      <c r="A80" s="43" t="s">
        <v>304</v>
      </c>
      <c r="B80" s="43"/>
      <c r="C80" s="43"/>
      <c r="D80" s="43"/>
      <c r="E80" s="43"/>
      <c r="F80" s="43"/>
      <c r="G80" s="43"/>
      <c r="H80" s="43"/>
      <c r="I80" s="69" t="s">
        <v>305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43" t="s">
        <v>300</v>
      </c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</row>
    <row r="81" spans="1:123" ht="15.75" customHeight="1">
      <c r="A81" s="43"/>
      <c r="B81" s="43"/>
      <c r="C81" s="43"/>
      <c r="D81" s="43"/>
      <c r="E81" s="43"/>
      <c r="F81" s="43"/>
      <c r="G81" s="43"/>
      <c r="H81" s="43"/>
      <c r="I81" s="136" t="s">
        <v>321</v>
      </c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43" t="s">
        <v>300</v>
      </c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</row>
    <row r="82" spans="1:123" ht="15.75" customHeight="1">
      <c r="A82" s="43"/>
      <c r="B82" s="43"/>
      <c r="C82" s="43"/>
      <c r="D82" s="43"/>
      <c r="E82" s="43"/>
      <c r="F82" s="43"/>
      <c r="G82" s="43"/>
      <c r="H82" s="43"/>
      <c r="I82" s="136" t="s">
        <v>323</v>
      </c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43" t="s">
        <v>300</v>
      </c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</row>
    <row r="83" spans="1:123" ht="15.75" customHeight="1">
      <c r="A83" s="43"/>
      <c r="B83" s="43"/>
      <c r="C83" s="43"/>
      <c r="D83" s="43"/>
      <c r="E83" s="43"/>
      <c r="F83" s="43"/>
      <c r="G83" s="43"/>
      <c r="H83" s="43"/>
      <c r="I83" s="136" t="s">
        <v>322</v>
      </c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43" t="s">
        <v>300</v>
      </c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</row>
    <row r="84" spans="1:123" ht="15.75" customHeight="1">
      <c r="A84" s="43"/>
      <c r="B84" s="43"/>
      <c r="C84" s="43"/>
      <c r="D84" s="43"/>
      <c r="E84" s="43"/>
      <c r="F84" s="43"/>
      <c r="G84" s="43"/>
      <c r="H84" s="43"/>
      <c r="I84" s="136" t="s">
        <v>324</v>
      </c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43" t="s">
        <v>300</v>
      </c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</row>
    <row r="85" spans="1:123">
      <c r="A85" s="43" t="s">
        <v>306</v>
      </c>
      <c r="B85" s="43"/>
      <c r="C85" s="43"/>
      <c r="D85" s="43"/>
      <c r="E85" s="43"/>
      <c r="F85" s="43"/>
      <c r="G85" s="43"/>
      <c r="H85" s="43"/>
      <c r="I85" s="69" t="s">
        <v>307</v>
      </c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43" t="s">
        <v>300</v>
      </c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</row>
    <row r="86" spans="1:123">
      <c r="A86" s="43"/>
      <c r="B86" s="43"/>
      <c r="C86" s="43"/>
      <c r="D86" s="43"/>
      <c r="E86" s="43"/>
      <c r="F86" s="43"/>
      <c r="G86" s="43"/>
      <c r="H86" s="43"/>
      <c r="I86" s="69" t="s">
        <v>308</v>
      </c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</row>
    <row r="87" spans="1:123">
      <c r="A87" s="43" t="s">
        <v>100</v>
      </c>
      <c r="B87" s="43"/>
      <c r="C87" s="43"/>
      <c r="D87" s="43"/>
      <c r="E87" s="43"/>
      <c r="F87" s="43"/>
      <c r="G87" s="43"/>
      <c r="H87" s="43"/>
      <c r="I87" s="69" t="s">
        <v>309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</row>
    <row r="88" spans="1:123">
      <c r="A88" s="43"/>
      <c r="B88" s="43"/>
      <c r="C88" s="43"/>
      <c r="D88" s="43"/>
      <c r="E88" s="43"/>
      <c r="F88" s="43"/>
      <c r="G88" s="43"/>
      <c r="H88" s="43"/>
      <c r="I88" s="69" t="s">
        <v>310</v>
      </c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</row>
    <row r="89" spans="1:123">
      <c r="A89" s="43" t="s">
        <v>103</v>
      </c>
      <c r="B89" s="43"/>
      <c r="C89" s="43"/>
      <c r="D89" s="43"/>
      <c r="E89" s="43"/>
      <c r="F89" s="43"/>
      <c r="G89" s="43"/>
      <c r="H89" s="43"/>
      <c r="I89" s="69" t="s">
        <v>311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43" t="s">
        <v>313</v>
      </c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</row>
    <row r="90" spans="1:123">
      <c r="A90" s="43"/>
      <c r="B90" s="43"/>
      <c r="C90" s="43"/>
      <c r="D90" s="43"/>
      <c r="E90" s="43"/>
      <c r="F90" s="43"/>
      <c r="G90" s="43"/>
      <c r="H90" s="43"/>
      <c r="I90" s="69" t="s">
        <v>312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43" t="s">
        <v>314</v>
      </c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</row>
    <row r="91" spans="1:123">
      <c r="A91" s="43" t="s">
        <v>315</v>
      </c>
      <c r="B91" s="43"/>
      <c r="C91" s="43"/>
      <c r="D91" s="43"/>
      <c r="E91" s="43"/>
      <c r="F91" s="43"/>
      <c r="G91" s="43"/>
      <c r="H91" s="43"/>
      <c r="I91" s="69" t="s">
        <v>316</v>
      </c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43" t="s">
        <v>300</v>
      </c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</row>
    <row r="92" spans="1:123">
      <c r="A92" s="43" t="s">
        <v>317</v>
      </c>
      <c r="B92" s="43"/>
      <c r="C92" s="43"/>
      <c r="D92" s="43"/>
      <c r="E92" s="43"/>
      <c r="F92" s="43"/>
      <c r="G92" s="43"/>
      <c r="H92" s="43"/>
      <c r="I92" s="69" t="s">
        <v>318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43" t="s">
        <v>319</v>
      </c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</row>
    <row r="93" spans="1:123">
      <c r="A93" s="43"/>
      <c r="B93" s="43"/>
      <c r="C93" s="43"/>
      <c r="D93" s="43"/>
      <c r="E93" s="43"/>
      <c r="F93" s="43"/>
      <c r="G93" s="43"/>
      <c r="H93" s="43"/>
      <c r="I93" s="69" t="s">
        <v>92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</row>
    <row r="94" spans="1:123">
      <c r="A94" s="43"/>
      <c r="B94" s="43"/>
      <c r="C94" s="43"/>
      <c r="D94" s="43"/>
      <c r="E94" s="43"/>
      <c r="F94" s="43"/>
      <c r="G94" s="43"/>
      <c r="H94" s="43"/>
      <c r="I94" s="69" t="s">
        <v>320</v>
      </c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43" t="s">
        <v>319</v>
      </c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</row>
    <row r="95" spans="1:123">
      <c r="A95" s="43"/>
      <c r="B95" s="43"/>
      <c r="C95" s="43"/>
      <c r="D95" s="43"/>
      <c r="E95" s="43"/>
      <c r="F95" s="43"/>
      <c r="G95" s="43"/>
      <c r="H95" s="43"/>
      <c r="I95" s="69" t="s">
        <v>308</v>
      </c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43" t="s">
        <v>319</v>
      </c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</row>
    <row r="111" spans="1:18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18" customFormat="1" ht="11.25">
      <c r="A112" s="18" t="s">
        <v>242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DI92:DS93"/>
    <mergeCell ref="A94:H94"/>
    <mergeCell ref="I94:AO94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CM92:CW93"/>
    <mergeCell ref="CM91:CW91"/>
    <mergeCell ref="CX91:DH91"/>
    <mergeCell ref="BQ87:CA88"/>
    <mergeCell ref="CB87:CL88"/>
    <mergeCell ref="I88:AO88"/>
    <mergeCell ref="CX92:DH93"/>
    <mergeCell ref="BF89:BP90"/>
    <mergeCell ref="A84:H84"/>
    <mergeCell ref="DI87:DS88"/>
    <mergeCell ref="I87:AO87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9:DS90"/>
    <mergeCell ref="A89:H90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A92:H93"/>
    <mergeCell ref="AP92:BE93"/>
    <mergeCell ref="BF92:BP93"/>
    <mergeCell ref="I73:AO73"/>
    <mergeCell ref="I74:AO74"/>
    <mergeCell ref="I75:AO75"/>
    <mergeCell ref="I70:AO70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83:H83"/>
    <mergeCell ref="I83:AO83"/>
    <mergeCell ref="AP83:BE83"/>
    <mergeCell ref="BF83:BP83"/>
    <mergeCell ref="A85:H86"/>
    <mergeCell ref="A91:H91"/>
    <mergeCell ref="I91:AO91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31" max="16383" man="1"/>
    <brk id="55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Листы3-5</vt:lpstr>
      <vt:lpstr>Листы6-11</vt:lpstr>
      <vt:lpstr>Листы15-18</vt:lpstr>
      <vt:lpstr>'Листы15-18'!Заголовки_для_печати</vt:lpstr>
      <vt:lpstr>'Листы3-5'!Заголовки_для_печати</vt:lpstr>
      <vt:lpstr>'Листы6-11'!Заголовки_для_печати</vt:lpstr>
      <vt:lpstr>'Листы6-11'!Область_печати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Econom</cp:lastModifiedBy>
  <cp:lastPrinted>2018-04-17T14:39:25Z</cp:lastPrinted>
  <dcterms:created xsi:type="dcterms:W3CDTF">2004-09-19T06:34:55Z</dcterms:created>
  <dcterms:modified xsi:type="dcterms:W3CDTF">2018-04-17T14:40:09Z</dcterms:modified>
</cp:coreProperties>
</file>